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SORERIA MUNICIPAL 2021\MARIBEL ADMON ROMITA 2018-2021\CUENTA PUBLICA 2021\II TRIMESTRE 2021\LDF-NUEVOS\"/>
    </mc:Choice>
  </mc:AlternateContent>
  <bookViews>
    <workbookView xWindow="-120" yWindow="-120" windowWidth="20730" windowHeight="11160" activeTab="2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D9" i="2" l="1"/>
  <c r="G10" i="2"/>
  <c r="G9" i="2" s="1"/>
  <c r="G20" i="2"/>
  <c r="G19" i="2" s="1"/>
  <c r="D19" i="2"/>
  <c r="G31" i="4"/>
  <c r="D31" i="4"/>
  <c r="D30" i="4"/>
  <c r="G30" i="4" s="1"/>
  <c r="D29" i="4"/>
  <c r="G29" i="4" s="1"/>
  <c r="C24" i="4"/>
  <c r="B24" i="4"/>
  <c r="F24" i="4"/>
  <c r="E24" i="4"/>
  <c r="D26" i="4"/>
  <c r="G26" i="4" s="1"/>
  <c r="G24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G62" i="3"/>
  <c r="D62" i="3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G50" i="3"/>
  <c r="D50" i="3"/>
  <c r="D49" i="3"/>
  <c r="G49" i="3" s="1"/>
  <c r="D48" i="3"/>
  <c r="G48" i="3" s="1"/>
  <c r="D47" i="3"/>
  <c r="G47" i="3" s="1"/>
  <c r="G46" i="3"/>
  <c r="D46" i="3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G30" i="3"/>
  <c r="D30" i="3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G14" i="3"/>
  <c r="D14" i="3"/>
  <c r="D13" i="3"/>
  <c r="G13" i="3" s="1"/>
  <c r="D12" i="3"/>
  <c r="G12" i="3" s="1"/>
  <c r="D11" i="3"/>
  <c r="G11" i="3" s="1"/>
  <c r="G138" i="1"/>
  <c r="G132" i="1"/>
  <c r="G128" i="1"/>
  <c r="G119" i="1"/>
  <c r="G115" i="1"/>
  <c r="G101" i="1"/>
  <c r="G92" i="1"/>
  <c r="G81" i="1"/>
  <c r="G72" i="1"/>
  <c r="G67" i="1"/>
  <c r="G63" i="1"/>
  <c r="G57" i="1"/>
  <c r="G53" i="1"/>
  <c r="G44" i="1"/>
  <c r="G40" i="1"/>
  <c r="G26" i="1"/>
  <c r="G17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D136" i="1"/>
  <c r="G136" i="1" s="1"/>
  <c r="D135" i="1"/>
  <c r="G135" i="1" s="1"/>
  <c r="D134" i="1"/>
  <c r="G134" i="1" s="1"/>
  <c r="D132" i="1"/>
  <c r="D131" i="1"/>
  <c r="G131" i="1" s="1"/>
  <c r="D130" i="1"/>
  <c r="G130" i="1" s="1"/>
  <c r="D129" i="1"/>
  <c r="G129" i="1" s="1"/>
  <c r="D128" i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D118" i="1"/>
  <c r="G118" i="1" s="1"/>
  <c r="D117" i="1"/>
  <c r="G117" i="1" s="1"/>
  <c r="D116" i="1"/>
  <c r="G116" i="1" s="1"/>
  <c r="D115" i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D70" i="1"/>
  <c r="G70" i="1" s="1"/>
  <c r="D69" i="1"/>
  <c r="G69" i="1" s="1"/>
  <c r="D68" i="1"/>
  <c r="G68" i="1" s="1"/>
  <c r="D67" i="1"/>
  <c r="D66" i="1"/>
  <c r="G66" i="1" s="1"/>
  <c r="D65" i="1"/>
  <c r="G65" i="1" s="1"/>
  <c r="D64" i="1"/>
  <c r="G64" i="1" s="1"/>
  <c r="D63" i="1"/>
  <c r="D61" i="1"/>
  <c r="G61" i="1" s="1"/>
  <c r="D60" i="1"/>
  <c r="G60" i="1" s="1"/>
  <c r="D59" i="1"/>
  <c r="G59" i="1" s="1"/>
  <c r="D57" i="1"/>
  <c r="D56" i="1"/>
  <c r="G56" i="1" s="1"/>
  <c r="D55" i="1"/>
  <c r="G55" i="1" s="1"/>
  <c r="D54" i="1"/>
  <c r="G54" i="1" s="1"/>
  <c r="D53" i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C9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s="1"/>
  <c r="F43" i="3" l="1"/>
  <c r="F9" i="4"/>
  <c r="F33" i="4" s="1"/>
  <c r="F29" i="2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E9" i="1"/>
  <c r="D9" i="1"/>
  <c r="F77" i="3" l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<sst xmlns="http://schemas.openxmlformats.org/spreadsheetml/2006/main" count="495" uniqueCount="344">
  <si>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</si>
  <si>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</si>
  <si>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</si>
  <si>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</si>
  <si>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</si>
  <si>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</si>
  <si>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</si>
  <si>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</si>
  <si>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</si>
  <si>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</si>
  <si>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</si>
  <si>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</si>
  <si>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</si>
  <si>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</si>
  <si>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</si>
  <si>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</si>
  <si>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</si>
  <si>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</si>
  <si>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</si>
  <si>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</si>
  <si>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</si>
  <si>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</si>
  <si>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</si>
  <si>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</si>
  <si>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</si>
  <si>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</si>
  <si>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</si>
  <si>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</si>
  <si>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</si>
  <si>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</si>
  <si>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</si>
  <si>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</si>
  <si>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</si>
  <si>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</si>
  <si>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</si>
  <si>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</si>
  <si>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</si>
  <si>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</si>
  <si>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</si>
  <si>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</si>
  <si>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</si>
  <si>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</si>
  <si>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</si>
  <si>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</si>
  <si>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</si>
  <si>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</si>
  <si>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</si>
  <si>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</si>
  <si>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</si>
  <si>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</si>
  <si>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</si>
  <si>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</si>
  <si>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</si>
  <si>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</si>
  <si>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</si>
  <si>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</si>
  <si>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</si>
  <si>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</si>
  <si>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</si>
  <si>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</si>
  <si>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</si>
  <si>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</si>
  <si>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</si>
  <si>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</si>
  <si>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</si>
  <si>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</si>
  <si>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</si>
  <si>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</si>
  <si>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</si>
  <si>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</si>
  <si>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</si>
  <si>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</si>
  <si>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</si>
  <si>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</si>
  <si>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</si>
  <si>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</si>
  <si>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</si>
  <si>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</si>
  <si>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</si>
  <si>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</si>
  <si>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</si>
  <si>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</si>
  <si>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</si>
  <si>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</si>
  <si>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</si>
  <si>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</si>
  <si>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</si>
  <si>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</si>
  <si>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</si>
  <si>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</si>
  <si>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</si>
  <si>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</si>
  <si>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</si>
  <si>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</si>
  <si>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</si>
  <si>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</si>
  <si>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</si>
  <si>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</si>
  <si>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</si>
  <si>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</si>
  <si>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</si>
  <si>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</si>
  <si>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</si>
  <si>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</si>
  <si>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</si>
  <si>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</si>
  <si>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</si>
  <si>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</si>
  <si>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</si>
  <si>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</si>
  <si>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</si>
  <si>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</si>
  <si>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</si>
  <si>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</si>
  <si>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</si>
  <si>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</si>
  <si>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</si>
  <si>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</si>
  <si>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</si>
  <si>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</si>
  <si>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</si>
  <si>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</si>
  <si>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</si>
  <si>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</si>
  <si>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</si>
  <si>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</si>
  <si>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</si>
  <si>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</si>
  <si>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</si>
  <si>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</si>
  <si>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</si>
  <si>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</si>
  <si>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</si>
  <si>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</si>
  <si>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</si>
  <si>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</si>
  <si>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</si>
  <si>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</si>
  <si>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</si>
  <si>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</si>
  <si>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</si>
  <si>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</si>
  <si>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</si>
  <si>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</si>
  <si>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</si>
  <si>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</si>
  <si>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</si>
  <si>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</si>
  <si>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</si>
  <si>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</si>
  <si>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</si>
  <si>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</si>
  <si>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</si>
  <si>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</si>
  <si>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</si>
  <si>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</si>
  <si>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</si>
  <si>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</si>
  <si>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</si>
  <si>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</si>
  <si>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</si>
  <si>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</si>
  <si>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</si>
  <si>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</si>
  <si>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</si>
  <si>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</si>
  <si>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</si>
  <si>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</si>
  <si>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</si>
  <si>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</si>
  <si>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</si>
  <si>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</si>
  <si>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</si>
  <si>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</si>
  <si>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</si>
  <si>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</si>
  <si>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</si>
  <si>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</si>
  <si>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</si>
  <si>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</si>
  <si>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</si>
  <si>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</si>
  <si>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</si>
  <si>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</si>
  <si>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</si>
  <si>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</si>
  <si>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</si>
  <si>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</si>
  <si>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</si>
  <si>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</si>
  <si>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</si>
  <si>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</si>
  <si>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</si>
  <si>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</si>
  <si>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</si>
  <si>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</si>
  <si>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</si>
  <si>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</si>
  <si>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</si>
  <si>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</si>
  <si>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</si>
  <si>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</si>
  <si>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</si>
  <si>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</si>
  <si>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</si>
  <si>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</si>
  <si>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</si>
  <si>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</si>
  <si>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</si>
  <si>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</si>
  <si>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</si>
  <si>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</si>
  <si>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</si>
  <si>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</si>
  <si>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</si>
  <si>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</si>
  <si>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</si>
  <si>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</si>
  <si>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</si>
  <si>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</si>
  <si>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</si>
  <si>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</si>
  <si>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</si>
  <si>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</si>
  <si>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</si>
  <si>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</si>
  <si>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</si>
  <si>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</si>
  <si>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</si>
  <si>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</si>
  <si>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</si>
  <si>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</si>
  <si>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</si>
  <si>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</si>
  <si>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</si>
  <si>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</si>
  <si>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</si>
  <si>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</si>
  <si>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</si>
  <si>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</si>
  <si>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</si>
  <si>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</si>
  <si>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</si>
  <si>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</si>
  <si>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</si>
  <si>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</si>
  <si>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</si>
  <si>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</si>
  <si>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</si>
  <si>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</si>
  <si>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</si>
  <si>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</si>
  <si>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</si>
  <si>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</si>
  <si>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</si>
  <si>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</si>
  <si>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</si>
  <si>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</si>
  <si>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</si>
  <si>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</si>
  <si>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</si>
  <si>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</si>
  <si>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</si>
  <si>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</si>
  <si>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</si>
  <si>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</si>
  <si>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</si>
  <si>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</si>
  <si>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</si>
  <si>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</si>
  <si>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</si>
  <si>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</si>
  <si>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</si>
  <si>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</si>
  <si>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</si>
  <si>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</si>
  <si>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</si>
  <si>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</si>
  <si>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</si>
  <si>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</si>
  <si>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</si>
  <si>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</si>
  <si>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</si>
  <si>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</si>
  <si>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</si>
  <si>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</si>
  <si>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</si>
  <si>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</si>
  <si>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</si>
  <si>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</si>
  <si>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</si>
  <si>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</si>
  <si>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</si>
  <si>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</si>
  <si>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</si>
  <si>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</si>
  <si>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</si>
  <si>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</si>
  <si>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</si>
  <si>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</si>
  <si>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</si>
  <si>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</si>
  <si>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</si>
  <si>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</si>
  <si>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</si>
  <si>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</si>
  <si>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</si>
  <si>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</si>
  <si>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</si>
  <si>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</si>
  <si>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</si>
  <si>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</si>
  <si>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</si>
  <si>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</si>
  <si>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</si>
  <si>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</si>
  <si>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</si>
  <si>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</si>
  <si>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</si>
  <si>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</si>
  <si>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</si>
  <si>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</si>
  <si>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</si>
  <si>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</si>
  <si>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</si>
  <si>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</si>
  <si>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</si>
  <si>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</si>
  <si>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</si>
  <si>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</si>
  <si>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</si>
  <si>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</si>
  <si>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</si>
  <si>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</si>
  <si>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</si>
  <si>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</si>
  <si>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</si>
  <si>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</si>
  <si>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</si>
  <si>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</si>
  <si>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</si>
  <si>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</si>
  <si>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MUNICIPIO DE ROMITA,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</si>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</sst>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opLeftCell="A137" zoomScale="85" zoomScaleNormal="85" workbookViewId="0">
      <selection sqref="A1:G161"/>
    </sheetView>
  </sheetViews>
  <sheetFormatPr baseColWidth="10" defaultRowHeight="15"/>
  <cols>
    <col min="1" max="1" width="80.425781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6" t="s">
        <v>0</v>
      </c>
      <c r="B1" s="97"/>
      <c r="C1" s="97"/>
      <c r="D1" s="97"/>
      <c r="E1" s="97"/>
      <c r="F1" s="97"/>
      <c r="G1" s="97"/>
    </row>
    <row r="2" spans="1:8">
      <c r="A2" s="100" t="s">
        <v>342</v>
      </c>
      <c r="B2" s="100"/>
      <c r="C2" s="100"/>
      <c r="D2" s="100"/>
      <c r="E2" s="100"/>
      <c r="F2" s="100"/>
      <c r="G2" s="100"/>
    </row>
    <row r="3" spans="1:8">
      <c r="A3" s="101" t="s">
        <v>1</v>
      </c>
      <c r="B3" s="101"/>
      <c r="C3" s="101"/>
      <c r="D3" s="101"/>
      <c r="E3" s="101"/>
      <c r="F3" s="101"/>
      <c r="G3" s="101"/>
    </row>
    <row r="4" spans="1:8">
      <c r="A4" s="101" t="s">
        <v>2</v>
      </c>
      <c r="B4" s="101"/>
      <c r="C4" s="101"/>
      <c r="D4" s="101"/>
      <c r="E4" s="101"/>
      <c r="F4" s="101"/>
      <c r="G4" s="101"/>
    </row>
    <row r="5" spans="1:8">
      <c r="A5" s="102" t="s">
        <v>343</v>
      </c>
      <c r="B5" s="102"/>
      <c r="C5" s="102"/>
      <c r="D5" s="102"/>
      <c r="E5" s="102"/>
      <c r="F5" s="102"/>
      <c r="G5" s="102"/>
    </row>
    <row r="6" spans="1:8">
      <c r="A6" s="103" t="s">
        <v>3</v>
      </c>
      <c r="B6" s="103"/>
      <c r="C6" s="103"/>
      <c r="D6" s="103"/>
      <c r="E6" s="103"/>
      <c r="F6" s="103"/>
      <c r="G6" s="103"/>
    </row>
    <row r="7" spans="1:8">
      <c r="A7" s="98" t="s">
        <v>4</v>
      </c>
      <c r="B7" s="98" t="s">
        <v>5</v>
      </c>
      <c r="C7" s="98"/>
      <c r="D7" s="98"/>
      <c r="E7" s="98"/>
      <c r="F7" s="98"/>
      <c r="G7" s="99" t="s">
        <v>6</v>
      </c>
    </row>
    <row r="8" spans="1:8" ht="30">
      <c r="A8" s="98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8"/>
    </row>
    <row r="9" spans="1:8">
      <c r="A9" s="7" t="s">
        <v>12</v>
      </c>
      <c r="B9" s="86">
        <f>B10+B18+B189+B28+B38+B48+B58+B62+B71+B75</f>
        <v>119318093.25999999</v>
      </c>
      <c r="C9" s="86">
        <f t="shared" ref="C9:G9" si="0">C10+C18+C189+C28+C38+C48+C58+C62+C71+C75</f>
        <v>9761783.8200000003</v>
      </c>
      <c r="D9" s="86">
        <f t="shared" si="0"/>
        <v>129079877.08</v>
      </c>
      <c r="E9" s="86">
        <f t="shared" si="0"/>
        <v>74582832.319999993</v>
      </c>
      <c r="F9" s="86">
        <f t="shared" si="0"/>
        <v>74582832.319999993</v>
      </c>
      <c r="G9" s="86">
        <f t="shared" si="0"/>
        <v>54497044.75999999</v>
      </c>
    </row>
    <row r="10" spans="1:8">
      <c r="A10" s="8" t="s">
        <v>13</v>
      </c>
      <c r="B10" s="87">
        <f>SUM(B11:B17)</f>
        <v>78901015.840000004</v>
      </c>
      <c r="C10" s="87">
        <f t="shared" ref="C10:G10" si="1">SUM(C11:C17)</f>
        <v>-5986070.9199999999</v>
      </c>
      <c r="D10" s="87">
        <f t="shared" si="1"/>
        <v>72914944.920000002</v>
      </c>
      <c r="E10" s="87">
        <f t="shared" si="1"/>
        <v>34646462.539999999</v>
      </c>
      <c r="F10" s="87">
        <f t="shared" si="1"/>
        <v>34646462.539999999</v>
      </c>
      <c r="G10" s="87">
        <f t="shared" si="1"/>
        <v>38268482.379999995</v>
      </c>
    </row>
    <row r="11" spans="1:8">
      <c r="A11" s="9" t="s">
        <v>14</v>
      </c>
      <c r="B11" s="91">
        <v>42678118.329999998</v>
      </c>
      <c r="C11" s="91">
        <v>-2938627.2</v>
      </c>
      <c r="D11" s="87">
        <f>B11+C11</f>
        <v>39739491.129999995</v>
      </c>
      <c r="E11" s="91">
        <v>19204926.16</v>
      </c>
      <c r="F11" s="91">
        <v>19204926.16</v>
      </c>
      <c r="G11" s="87">
        <f>D11-E11</f>
        <v>20534564.969999995</v>
      </c>
      <c r="H11" s="45" t="s">
        <v>160</v>
      </c>
    </row>
    <row r="12" spans="1:8">
      <c r="A12" s="9" t="s">
        <v>15</v>
      </c>
      <c r="B12" s="91">
        <v>5532600</v>
      </c>
      <c r="C12" s="91">
        <v>3100216.12</v>
      </c>
      <c r="D12" s="87">
        <f t="shared" ref="D12:D17" si="2">B12+C12</f>
        <v>8632816.120000001</v>
      </c>
      <c r="E12" s="91">
        <v>4007629.55</v>
      </c>
      <c r="F12" s="91">
        <v>4007629.55</v>
      </c>
      <c r="G12" s="87">
        <f t="shared" ref="G12:G17" si="3">D12-E12</f>
        <v>4625186.5700000012</v>
      </c>
      <c r="H12" s="45" t="s">
        <v>161</v>
      </c>
    </row>
    <row r="13" spans="1:8">
      <c r="A13" s="9" t="s">
        <v>16</v>
      </c>
      <c r="B13" s="91">
        <v>7203645.9000000004</v>
      </c>
      <c r="C13" s="91">
        <v>-34052.92</v>
      </c>
      <c r="D13" s="87">
        <f t="shared" si="2"/>
        <v>7169592.9800000004</v>
      </c>
      <c r="E13" s="91">
        <v>0</v>
      </c>
      <c r="F13" s="91">
        <v>0</v>
      </c>
      <c r="G13" s="87">
        <f t="shared" si="3"/>
        <v>7169592.9800000004</v>
      </c>
      <c r="H13" s="45" t="s">
        <v>162</v>
      </c>
    </row>
    <row r="14" spans="1:8">
      <c r="A14" s="9" t="s">
        <v>17</v>
      </c>
      <c r="B14" s="91">
        <v>11263417.25</v>
      </c>
      <c r="C14" s="91">
        <v>-5211707.5</v>
      </c>
      <c r="D14" s="87">
        <f t="shared" si="2"/>
        <v>6051709.75</v>
      </c>
      <c r="E14" s="91">
        <v>5410463.1900000004</v>
      </c>
      <c r="F14" s="91">
        <v>5410463.1900000004</v>
      </c>
      <c r="G14" s="87">
        <f t="shared" si="3"/>
        <v>641246.55999999959</v>
      </c>
      <c r="H14" s="45" t="s">
        <v>163</v>
      </c>
    </row>
    <row r="15" spans="1:8">
      <c r="A15" s="9" t="s">
        <v>18</v>
      </c>
      <c r="B15" s="91">
        <v>12223234.359999999</v>
      </c>
      <c r="C15" s="91">
        <v>-901899.42</v>
      </c>
      <c r="D15" s="87">
        <f t="shared" si="2"/>
        <v>11321334.939999999</v>
      </c>
      <c r="E15" s="91">
        <v>6023443.6399999997</v>
      </c>
      <c r="F15" s="91">
        <v>6023443.6399999997</v>
      </c>
      <c r="G15" s="87">
        <f t="shared" si="3"/>
        <v>5297891.3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166</v>
      </c>
    </row>
    <row r="18" spans="1:8">
      <c r="A18" s="8" t="s">
        <v>21</v>
      </c>
      <c r="B18" s="87">
        <f>SUM(B19:B27)</f>
        <v>4367919.1900000004</v>
      </c>
      <c r="C18" s="87">
        <f t="shared" ref="C18:G18" si="4">SUM(C19:C27)</f>
        <v>460552.57</v>
      </c>
      <c r="D18" s="87">
        <f t="shared" si="4"/>
        <v>4828471.76</v>
      </c>
      <c r="E18" s="87">
        <f t="shared" si="4"/>
        <v>2018307.9000000001</v>
      </c>
      <c r="F18" s="87">
        <f t="shared" si="4"/>
        <v>2018307.9000000001</v>
      </c>
      <c r="G18" s="87">
        <f t="shared" si="4"/>
        <v>2810163.86</v>
      </c>
    </row>
    <row r="19" spans="1:8">
      <c r="A19" s="9" t="s">
        <v>22</v>
      </c>
      <c r="B19" s="91">
        <v>1615043.06</v>
      </c>
      <c r="C19" s="91">
        <v>120000</v>
      </c>
      <c r="D19" s="87">
        <f t="shared" ref="D19:D27" si="5">B19+C19</f>
        <v>1735043.06</v>
      </c>
      <c r="E19" s="91">
        <v>733041.18</v>
      </c>
      <c r="F19" s="91">
        <v>733041.18</v>
      </c>
      <c r="G19" s="87">
        <f t="shared" ref="G19:G27" si="6">D19-E19</f>
        <v>1002001.88</v>
      </c>
      <c r="H19" s="46" t="s">
        <v>167</v>
      </c>
    </row>
    <row r="20" spans="1:8">
      <c r="A20" s="9" t="s">
        <v>23</v>
      </c>
      <c r="B20" s="91">
        <v>561415.59</v>
      </c>
      <c r="C20" s="91">
        <v>17430.97</v>
      </c>
      <c r="D20" s="87">
        <f t="shared" si="5"/>
        <v>578846.55999999994</v>
      </c>
      <c r="E20" s="91">
        <v>262186.21999999997</v>
      </c>
      <c r="F20" s="91">
        <v>262186.21999999997</v>
      </c>
      <c r="G20" s="87">
        <f t="shared" si="6"/>
        <v>316660.33999999997</v>
      </c>
      <c r="H20" s="46" t="s">
        <v>168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169</v>
      </c>
    </row>
    <row r="22" spans="1:8">
      <c r="A22" s="9" t="s">
        <v>25</v>
      </c>
      <c r="B22" s="91">
        <v>217983.9</v>
      </c>
      <c r="C22" s="91">
        <v>15101.18</v>
      </c>
      <c r="D22" s="87">
        <f t="shared" si="5"/>
        <v>233085.08</v>
      </c>
      <c r="E22" s="91">
        <v>3816.62</v>
      </c>
      <c r="F22" s="91">
        <v>3816.62</v>
      </c>
      <c r="G22" s="87">
        <f t="shared" si="6"/>
        <v>229268.46</v>
      </c>
      <c r="H22" s="46" t="s">
        <v>170</v>
      </c>
    </row>
    <row r="23" spans="1:8">
      <c r="A23" s="9" t="s">
        <v>26</v>
      </c>
      <c r="B23" s="91">
        <v>12000</v>
      </c>
      <c r="C23" s="91">
        <v>0</v>
      </c>
      <c r="D23" s="87">
        <f t="shared" si="5"/>
        <v>12000</v>
      </c>
      <c r="E23" s="91">
        <v>0</v>
      </c>
      <c r="F23" s="91">
        <v>0</v>
      </c>
      <c r="G23" s="87">
        <f t="shared" si="6"/>
        <v>12000</v>
      </c>
      <c r="H23" s="46" t="s">
        <v>171</v>
      </c>
    </row>
    <row r="24" spans="1:8">
      <c r="A24" s="9" t="s">
        <v>27</v>
      </c>
      <c r="B24" s="91">
        <v>1457927.7</v>
      </c>
      <c r="C24" s="91">
        <v>229854.65</v>
      </c>
      <c r="D24" s="87">
        <f t="shared" si="5"/>
        <v>1687782.3499999999</v>
      </c>
      <c r="E24" s="91">
        <v>950956.19</v>
      </c>
      <c r="F24" s="91">
        <v>950956.19</v>
      </c>
      <c r="G24" s="87">
        <f t="shared" si="6"/>
        <v>736826.15999999992</v>
      </c>
      <c r="H24" s="46" t="s">
        <v>172</v>
      </c>
    </row>
    <row r="25" spans="1:8">
      <c r="A25" s="9" t="s">
        <v>28</v>
      </c>
      <c r="B25" s="91">
        <v>8000</v>
      </c>
      <c r="C25" s="91">
        <v>300.08</v>
      </c>
      <c r="D25" s="87">
        <f t="shared" si="5"/>
        <v>8300.08</v>
      </c>
      <c r="E25" s="91">
        <v>3300.08</v>
      </c>
      <c r="F25" s="91">
        <v>3300.08</v>
      </c>
      <c r="G25" s="87">
        <f t="shared" si="6"/>
        <v>5000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91">
        <v>495548.94</v>
      </c>
      <c r="C27" s="91">
        <v>77865.69</v>
      </c>
      <c r="D27" s="87">
        <f t="shared" si="5"/>
        <v>573414.63</v>
      </c>
      <c r="E27" s="91">
        <v>65007.61</v>
      </c>
      <c r="F27" s="91">
        <v>65007.61</v>
      </c>
      <c r="G27" s="87">
        <f t="shared" si="6"/>
        <v>508407.02</v>
      </c>
      <c r="H27" s="46" t="s">
        <v>175</v>
      </c>
    </row>
    <row r="28" spans="1:8">
      <c r="A28" s="8" t="s">
        <v>31</v>
      </c>
      <c r="B28" s="87">
        <f>SUM(B29:B37)</f>
        <v>11629480.679999998</v>
      </c>
      <c r="C28" s="87">
        <f t="shared" ref="C28:G28" si="7">SUM(C29:C37)</f>
        <v>1619678.2899999998</v>
      </c>
      <c r="D28" s="87">
        <f t="shared" si="7"/>
        <v>13249158.969999997</v>
      </c>
      <c r="E28" s="87">
        <f t="shared" si="7"/>
        <v>7395453.5600000005</v>
      </c>
      <c r="F28" s="87">
        <f t="shared" si="7"/>
        <v>7395453.5600000005</v>
      </c>
      <c r="G28" s="87">
        <f t="shared" si="7"/>
        <v>5853705.4100000001</v>
      </c>
    </row>
    <row r="29" spans="1:8">
      <c r="A29" s="9" t="s">
        <v>32</v>
      </c>
      <c r="B29" s="91">
        <v>5906204.8300000001</v>
      </c>
      <c r="C29" s="91">
        <v>-844334.72</v>
      </c>
      <c r="D29" s="87">
        <f t="shared" ref="D29:D82" si="8">B29+C29</f>
        <v>5061870.1100000003</v>
      </c>
      <c r="E29" s="91">
        <v>2455228.5099999998</v>
      </c>
      <c r="F29" s="91">
        <v>2455228.5099999998</v>
      </c>
      <c r="G29" s="87">
        <f t="shared" ref="G29:G37" si="9">D29-E29</f>
        <v>2606641.6000000006</v>
      </c>
      <c r="H29" s="47" t="s">
        <v>176</v>
      </c>
    </row>
    <row r="30" spans="1:8">
      <c r="A30" s="9" t="s">
        <v>33</v>
      </c>
      <c r="B30" s="91">
        <v>1130303.51</v>
      </c>
      <c r="C30" s="91">
        <v>-99850</v>
      </c>
      <c r="D30" s="87">
        <f t="shared" si="8"/>
        <v>1030453.51</v>
      </c>
      <c r="E30" s="91">
        <v>611999.76</v>
      </c>
      <c r="F30" s="91">
        <v>611999.76</v>
      </c>
      <c r="G30" s="87">
        <f t="shared" si="9"/>
        <v>418453.75</v>
      </c>
      <c r="H30" s="47" t="s">
        <v>177</v>
      </c>
    </row>
    <row r="31" spans="1:8">
      <c r="A31" s="9" t="s">
        <v>34</v>
      </c>
      <c r="B31" s="91">
        <v>873366.76</v>
      </c>
      <c r="C31" s="91">
        <v>694720</v>
      </c>
      <c r="D31" s="87">
        <f t="shared" si="8"/>
        <v>1568086.76</v>
      </c>
      <c r="E31" s="91">
        <v>1332628.81</v>
      </c>
      <c r="F31" s="91">
        <v>1332628.81</v>
      </c>
      <c r="G31" s="87">
        <f t="shared" si="9"/>
        <v>235457.94999999995</v>
      </c>
      <c r="H31" s="47" t="s">
        <v>178</v>
      </c>
    </row>
    <row r="32" spans="1:8">
      <c r="A32" s="9" t="s">
        <v>35</v>
      </c>
      <c r="B32" s="91">
        <v>230000</v>
      </c>
      <c r="C32" s="91">
        <v>0</v>
      </c>
      <c r="D32" s="87">
        <f t="shared" si="8"/>
        <v>230000</v>
      </c>
      <c r="E32" s="91">
        <v>17594.240000000002</v>
      </c>
      <c r="F32" s="91">
        <v>17594.240000000002</v>
      </c>
      <c r="G32" s="87">
        <f t="shared" si="9"/>
        <v>212405.76000000001</v>
      </c>
      <c r="H32" s="47" t="s">
        <v>179</v>
      </c>
    </row>
    <row r="33" spans="1:8">
      <c r="A33" s="9" t="s">
        <v>36</v>
      </c>
      <c r="B33" s="91">
        <v>529825.74</v>
      </c>
      <c r="C33" s="91">
        <v>883013.6</v>
      </c>
      <c r="D33" s="87">
        <f t="shared" si="8"/>
        <v>1412839.3399999999</v>
      </c>
      <c r="E33" s="91">
        <v>899127.99</v>
      </c>
      <c r="F33" s="91">
        <v>899127.99</v>
      </c>
      <c r="G33" s="87">
        <f t="shared" si="9"/>
        <v>513711.34999999986</v>
      </c>
      <c r="H33" s="47" t="s">
        <v>180</v>
      </c>
    </row>
    <row r="34" spans="1:8">
      <c r="A34" s="9" t="s">
        <v>37</v>
      </c>
      <c r="B34" s="91">
        <v>209507.37</v>
      </c>
      <c r="C34" s="91">
        <v>520000</v>
      </c>
      <c r="D34" s="87">
        <f t="shared" si="8"/>
        <v>729507.37</v>
      </c>
      <c r="E34" s="91">
        <v>669916.30000000005</v>
      </c>
      <c r="F34" s="91">
        <v>669916.30000000005</v>
      </c>
      <c r="G34" s="87">
        <f t="shared" si="9"/>
        <v>59591.069999999949</v>
      </c>
      <c r="H34" s="47" t="s">
        <v>181</v>
      </c>
    </row>
    <row r="35" spans="1:8">
      <c r="A35" s="9" t="s">
        <v>38</v>
      </c>
      <c r="B35" s="91">
        <v>272781.87</v>
      </c>
      <c r="C35" s="91">
        <v>0</v>
      </c>
      <c r="D35" s="87">
        <f t="shared" si="8"/>
        <v>272781.87</v>
      </c>
      <c r="E35" s="91">
        <v>93615.47</v>
      </c>
      <c r="F35" s="91">
        <v>93615.47</v>
      </c>
      <c r="G35" s="87">
        <f t="shared" si="9"/>
        <v>179166.4</v>
      </c>
      <c r="H35" s="47" t="s">
        <v>182</v>
      </c>
    </row>
    <row r="36" spans="1:8">
      <c r="A36" s="9" t="s">
        <v>39</v>
      </c>
      <c r="B36" s="91">
        <v>1697490.6</v>
      </c>
      <c r="C36" s="91">
        <v>9000</v>
      </c>
      <c r="D36" s="87">
        <f t="shared" si="8"/>
        <v>1706490.6</v>
      </c>
      <c r="E36" s="91">
        <v>981821.48</v>
      </c>
      <c r="F36" s="91">
        <v>981821.48</v>
      </c>
      <c r="G36" s="87">
        <f t="shared" si="9"/>
        <v>724669.12000000011</v>
      </c>
      <c r="H36" s="47" t="s">
        <v>183</v>
      </c>
    </row>
    <row r="37" spans="1:8">
      <c r="A37" s="9" t="s">
        <v>40</v>
      </c>
      <c r="B37" s="91">
        <v>780000</v>
      </c>
      <c r="C37" s="91">
        <v>457129.41</v>
      </c>
      <c r="D37" s="87">
        <f t="shared" si="8"/>
        <v>1237129.4099999999</v>
      </c>
      <c r="E37" s="91">
        <v>333521</v>
      </c>
      <c r="F37" s="91">
        <v>333521</v>
      </c>
      <c r="G37" s="87">
        <f t="shared" si="9"/>
        <v>903608.40999999992</v>
      </c>
      <c r="H37" s="47" t="s">
        <v>184</v>
      </c>
    </row>
    <row r="38" spans="1:8">
      <c r="A38" s="8" t="s">
        <v>41</v>
      </c>
      <c r="B38" s="87">
        <f>SUM(B39:B47)</f>
        <v>17438463.149999999</v>
      </c>
      <c r="C38" s="87">
        <f t="shared" ref="C38:G38" si="10">SUM(C39:C47)</f>
        <v>10869758.32</v>
      </c>
      <c r="D38" s="87">
        <f t="shared" si="10"/>
        <v>28308221.469999999</v>
      </c>
      <c r="E38" s="87">
        <f t="shared" si="10"/>
        <v>21135764.960000001</v>
      </c>
      <c r="F38" s="87">
        <f t="shared" si="10"/>
        <v>21135764.960000001</v>
      </c>
      <c r="G38" s="87">
        <f t="shared" si="10"/>
        <v>7172456.5099999979</v>
      </c>
    </row>
    <row r="39" spans="1:8">
      <c r="A39" s="9" t="s">
        <v>42</v>
      </c>
      <c r="B39" s="91">
        <v>11500000</v>
      </c>
      <c r="C39" s="91">
        <v>0</v>
      </c>
      <c r="D39" s="87">
        <f t="shared" si="8"/>
        <v>11500000</v>
      </c>
      <c r="E39" s="91">
        <v>5951250</v>
      </c>
      <c r="F39" s="91">
        <v>5951250</v>
      </c>
      <c r="G39" s="87">
        <f t="shared" ref="G39:G47" si="11">D39-E39</f>
        <v>5548750</v>
      </c>
      <c r="H39" s="48" t="s">
        <v>185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91">
        <v>5938463.1500000004</v>
      </c>
      <c r="C42" s="91">
        <v>10869758.32</v>
      </c>
      <c r="D42" s="87">
        <f t="shared" si="8"/>
        <v>16808221.469999999</v>
      </c>
      <c r="E42" s="91">
        <v>15184514.960000001</v>
      </c>
      <c r="F42" s="91">
        <v>15184514.960000001</v>
      </c>
      <c r="G42" s="87">
        <f t="shared" si="11"/>
        <v>1623706.5099999979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51214.400000000001</v>
      </c>
      <c r="C48" s="87">
        <f t="shared" ref="C48:G48" si="12">SUM(C49:C57)</f>
        <v>79968</v>
      </c>
      <c r="D48" s="87">
        <f t="shared" si="12"/>
        <v>131182.39999999999</v>
      </c>
      <c r="E48" s="87">
        <f t="shared" si="12"/>
        <v>79968</v>
      </c>
      <c r="F48" s="87">
        <f t="shared" si="12"/>
        <v>79968</v>
      </c>
      <c r="G48" s="87">
        <f t="shared" si="12"/>
        <v>51214.399999999994</v>
      </c>
    </row>
    <row r="49" spans="1:8">
      <c r="A49" s="9" t="s">
        <v>52</v>
      </c>
      <c r="B49" s="91">
        <v>47214.400000000001</v>
      </c>
      <c r="C49" s="91">
        <v>79968</v>
      </c>
      <c r="D49" s="87">
        <f t="shared" si="8"/>
        <v>127182.39999999999</v>
      </c>
      <c r="E49" s="91">
        <v>79968</v>
      </c>
      <c r="F49" s="91">
        <v>79968</v>
      </c>
      <c r="G49" s="87">
        <f t="shared" ref="G49:G57" si="13">D49-E49</f>
        <v>47214.399999999994</v>
      </c>
      <c r="H49" s="49" t="s">
        <v>192</v>
      </c>
    </row>
    <row r="50" spans="1:8">
      <c r="A50" s="9" t="s">
        <v>53</v>
      </c>
      <c r="B50" s="87"/>
      <c r="C50" s="87"/>
      <c r="D50" s="87">
        <f t="shared" si="8"/>
        <v>0</v>
      </c>
      <c r="E50" s="87"/>
      <c r="F50" s="87"/>
      <c r="G50" s="87">
        <f t="shared" si="13"/>
        <v>0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87"/>
      <c r="C52" s="87"/>
      <c r="D52" s="87">
        <f t="shared" si="8"/>
        <v>0</v>
      </c>
      <c r="E52" s="87"/>
      <c r="F52" s="87"/>
      <c r="G52" s="87">
        <f t="shared" si="13"/>
        <v>0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91">
        <v>4000</v>
      </c>
      <c r="C54" s="91">
        <v>0</v>
      </c>
      <c r="D54" s="87">
        <f t="shared" si="8"/>
        <v>4000</v>
      </c>
      <c r="E54" s="91">
        <v>0</v>
      </c>
      <c r="F54" s="91">
        <v>0</v>
      </c>
      <c r="G54" s="87">
        <f t="shared" si="13"/>
        <v>4000</v>
      </c>
      <c r="H54" s="49" t="s">
        <v>197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198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199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150000</v>
      </c>
      <c r="C58" s="87">
        <f t="shared" ref="C58:G58" si="14">SUM(C59:C61)</f>
        <v>2071230.85</v>
      </c>
      <c r="D58" s="87">
        <f t="shared" si="14"/>
        <v>2221230.85</v>
      </c>
      <c r="E58" s="87">
        <f t="shared" si="14"/>
        <v>2071230.85</v>
      </c>
      <c r="F58" s="87">
        <f t="shared" si="14"/>
        <v>2071230.85</v>
      </c>
      <c r="G58" s="87">
        <f t="shared" si="14"/>
        <v>150000</v>
      </c>
    </row>
    <row r="59" spans="1:8">
      <c r="A59" s="9" t="s">
        <v>62</v>
      </c>
      <c r="B59" s="91">
        <v>150000</v>
      </c>
      <c r="C59" s="91">
        <v>2071230.85</v>
      </c>
      <c r="D59" s="87">
        <f t="shared" si="8"/>
        <v>2221230.85</v>
      </c>
      <c r="E59" s="91">
        <v>2071230.85</v>
      </c>
      <c r="F59" s="91">
        <v>2071230.85</v>
      </c>
      <c r="G59" s="87">
        <f t="shared" ref="G59:G61" si="15">D59-E59</f>
        <v>150000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203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646666.71</v>
      </c>
      <c r="D71" s="87">
        <f t="shared" si="18"/>
        <v>646666.71</v>
      </c>
      <c r="E71" s="87">
        <f t="shared" si="18"/>
        <v>646666.71</v>
      </c>
      <c r="F71" s="87">
        <f t="shared" si="18"/>
        <v>646666.71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91">
        <v>0</v>
      </c>
      <c r="C74" s="91">
        <v>646666.71</v>
      </c>
      <c r="D74" s="87">
        <f t="shared" si="8"/>
        <v>646666.71</v>
      </c>
      <c r="E74" s="91">
        <v>646666.71</v>
      </c>
      <c r="F74" s="91">
        <v>646666.71</v>
      </c>
      <c r="G74" s="87">
        <f t="shared" si="19"/>
        <v>0</v>
      </c>
      <c r="H74" s="52" t="s">
        <v>213</v>
      </c>
    </row>
    <row r="75" spans="1:8">
      <c r="A75" s="8" t="s">
        <v>78</v>
      </c>
      <c r="B75" s="87">
        <f>SUM(B76:B82)</f>
        <v>6780000</v>
      </c>
      <c r="C75" s="87">
        <f t="shared" ref="C75:G75" si="20">SUM(C76:C82)</f>
        <v>0</v>
      </c>
      <c r="D75" s="87">
        <f t="shared" si="20"/>
        <v>6780000</v>
      </c>
      <c r="E75" s="87">
        <f t="shared" si="20"/>
        <v>6588977.7999999998</v>
      </c>
      <c r="F75" s="87">
        <f t="shared" si="20"/>
        <v>6588977.7999999998</v>
      </c>
      <c r="G75" s="87">
        <f t="shared" si="20"/>
        <v>191022.2</v>
      </c>
    </row>
    <row r="76" spans="1:8">
      <c r="A76" s="9" t="s">
        <v>79</v>
      </c>
      <c r="B76" s="91">
        <v>6500000</v>
      </c>
      <c r="C76" s="91">
        <v>0</v>
      </c>
      <c r="D76" s="87">
        <f t="shared" si="8"/>
        <v>6500000</v>
      </c>
      <c r="E76" s="91">
        <v>6500000</v>
      </c>
      <c r="F76" s="91">
        <v>6500000</v>
      </c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91">
        <v>280000</v>
      </c>
      <c r="C77" s="91">
        <v>0</v>
      </c>
      <c r="D77" s="87">
        <f t="shared" si="8"/>
        <v>280000</v>
      </c>
      <c r="E77" s="91">
        <v>88977.8</v>
      </c>
      <c r="F77" s="91">
        <v>88977.8</v>
      </c>
      <c r="G77" s="87">
        <f t="shared" si="21"/>
        <v>191022.2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76874748</v>
      </c>
      <c r="C84" s="86">
        <f t="shared" ref="C84:G84" si="22">C85+C93+C103+C113+C123+C133+C137+C146+C150</f>
        <v>86510890.859999999</v>
      </c>
      <c r="D84" s="86">
        <f t="shared" si="22"/>
        <v>163385638.86000001</v>
      </c>
      <c r="E84" s="86">
        <f t="shared" si="22"/>
        <v>70430114.019999996</v>
      </c>
      <c r="F84" s="86">
        <f t="shared" si="22"/>
        <v>70430114.019999996</v>
      </c>
      <c r="G84" s="86">
        <f t="shared" si="22"/>
        <v>92955524.840000004</v>
      </c>
    </row>
    <row r="85" spans="1:8">
      <c r="A85" s="8" t="s">
        <v>13</v>
      </c>
      <c r="B85" s="87">
        <f>SUM(B86:B92)</f>
        <v>29229776.810000002</v>
      </c>
      <c r="C85" s="87">
        <f t="shared" ref="C85:G85" si="23">SUM(C86:C92)</f>
        <v>-860921.13</v>
      </c>
      <c r="D85" s="87">
        <f t="shared" si="23"/>
        <v>28368855.68</v>
      </c>
      <c r="E85" s="87">
        <f t="shared" si="23"/>
        <v>10331743.529999999</v>
      </c>
      <c r="F85" s="87">
        <f t="shared" si="23"/>
        <v>10331743.529999999</v>
      </c>
      <c r="G85" s="87">
        <f t="shared" si="23"/>
        <v>18037112.150000002</v>
      </c>
    </row>
    <row r="86" spans="1:8">
      <c r="A86" s="9" t="s">
        <v>14</v>
      </c>
      <c r="B86" s="91">
        <v>16576816.390000001</v>
      </c>
      <c r="C86" s="91">
        <v>-2162308.44</v>
      </c>
      <c r="D86" s="87">
        <f t="shared" ref="D86:D92" si="24">B86+C86</f>
        <v>14414507.950000001</v>
      </c>
      <c r="E86" s="91">
        <v>6034061.4900000002</v>
      </c>
      <c r="F86" s="91">
        <v>6034061.4900000002</v>
      </c>
      <c r="G86" s="87">
        <f t="shared" ref="G86:G92" si="25">D86-E86</f>
        <v>8380446.4600000009</v>
      </c>
      <c r="H86" s="54" t="s">
        <v>221</v>
      </c>
    </row>
    <row r="87" spans="1:8">
      <c r="A87" s="9" t="s">
        <v>15</v>
      </c>
      <c r="B87" s="91">
        <v>1498814.81</v>
      </c>
      <c r="C87" s="91">
        <v>3408302.5</v>
      </c>
      <c r="D87" s="87">
        <f t="shared" si="24"/>
        <v>4907117.3100000005</v>
      </c>
      <c r="E87" s="91">
        <v>1494534.18</v>
      </c>
      <c r="F87" s="91">
        <v>1494534.18</v>
      </c>
      <c r="G87" s="87">
        <f t="shared" si="25"/>
        <v>3412583.1300000008</v>
      </c>
      <c r="H87" s="54" t="s">
        <v>222</v>
      </c>
    </row>
    <row r="88" spans="1:8">
      <c r="A88" s="9" t="s">
        <v>16</v>
      </c>
      <c r="B88" s="91">
        <v>2819408.58</v>
      </c>
      <c r="C88" s="91">
        <v>184076.96</v>
      </c>
      <c r="D88" s="87">
        <f t="shared" si="24"/>
        <v>3003485.54</v>
      </c>
      <c r="E88" s="91">
        <v>0</v>
      </c>
      <c r="F88" s="91">
        <v>0</v>
      </c>
      <c r="G88" s="87">
        <f t="shared" si="25"/>
        <v>3003485.54</v>
      </c>
      <c r="H88" s="54" t="s">
        <v>223</v>
      </c>
    </row>
    <row r="89" spans="1:8">
      <c r="A89" s="9" t="s">
        <v>17</v>
      </c>
      <c r="B89" s="91">
        <v>2600000</v>
      </c>
      <c r="C89" s="91">
        <v>-1893325.79</v>
      </c>
      <c r="D89" s="87">
        <f t="shared" si="24"/>
        <v>706674.21</v>
      </c>
      <c r="E89" s="91">
        <v>0</v>
      </c>
      <c r="F89" s="91">
        <v>0</v>
      </c>
      <c r="G89" s="87">
        <f t="shared" si="25"/>
        <v>706674.21</v>
      </c>
      <c r="H89" s="54" t="s">
        <v>224</v>
      </c>
    </row>
    <row r="90" spans="1:8">
      <c r="A90" s="9" t="s">
        <v>18</v>
      </c>
      <c r="B90" s="91">
        <v>5734737.0300000003</v>
      </c>
      <c r="C90" s="91">
        <v>-397666.36</v>
      </c>
      <c r="D90" s="87">
        <f t="shared" si="24"/>
        <v>5337070.67</v>
      </c>
      <c r="E90" s="91">
        <v>2803147.86</v>
      </c>
      <c r="F90" s="91">
        <v>2803147.86</v>
      </c>
      <c r="G90" s="87">
        <f t="shared" si="25"/>
        <v>2533922.81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4348985.9000000004</v>
      </c>
      <c r="C93" s="87">
        <f t="shared" ref="C93:G93" si="26">SUM(C94:C102)</f>
        <v>4066313.23</v>
      </c>
      <c r="D93" s="87">
        <f t="shared" si="26"/>
        <v>8415299.1300000008</v>
      </c>
      <c r="E93" s="87">
        <f t="shared" si="26"/>
        <v>4217720.55</v>
      </c>
      <c r="F93" s="87">
        <f t="shared" si="26"/>
        <v>4217720.55</v>
      </c>
      <c r="G93" s="87">
        <f t="shared" si="26"/>
        <v>4197578.5799999991</v>
      </c>
    </row>
    <row r="94" spans="1:8">
      <c r="A94" s="9" t="s">
        <v>22</v>
      </c>
      <c r="B94" s="91">
        <v>238048</v>
      </c>
      <c r="C94" s="91">
        <v>700000</v>
      </c>
      <c r="D94" s="87">
        <f t="shared" ref="D94:D102" si="27">B94+C94</f>
        <v>938048</v>
      </c>
      <c r="E94" s="91">
        <v>135545.96</v>
      </c>
      <c r="F94" s="91">
        <v>135545.96</v>
      </c>
      <c r="G94" s="87">
        <f t="shared" ref="G94:G102" si="28">D94-E94</f>
        <v>802502.04</v>
      </c>
      <c r="H94" s="55" t="s">
        <v>228</v>
      </c>
    </row>
    <row r="95" spans="1:8">
      <c r="A95" s="9" t="s">
        <v>23</v>
      </c>
      <c r="B95" s="91">
        <v>136695.03</v>
      </c>
      <c r="C95" s="91">
        <v>0</v>
      </c>
      <c r="D95" s="87">
        <f t="shared" si="27"/>
        <v>136695.03</v>
      </c>
      <c r="E95" s="91">
        <v>8266.4</v>
      </c>
      <c r="F95" s="91">
        <v>8266.4</v>
      </c>
      <c r="G95" s="87">
        <f t="shared" si="28"/>
        <v>128428.63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91">
        <v>862057.63</v>
      </c>
      <c r="C97" s="91">
        <v>1930246.1</v>
      </c>
      <c r="D97" s="87">
        <f t="shared" si="27"/>
        <v>2792303.73</v>
      </c>
      <c r="E97" s="91">
        <v>1234166.1000000001</v>
      </c>
      <c r="F97" s="91">
        <v>1234166.1000000001</v>
      </c>
      <c r="G97" s="87">
        <f t="shared" si="28"/>
        <v>1558137.63</v>
      </c>
      <c r="H97" s="55" t="s">
        <v>231</v>
      </c>
    </row>
    <row r="98" spans="1:8">
      <c r="A98" s="2" t="s">
        <v>26</v>
      </c>
      <c r="B98" s="91">
        <v>82000</v>
      </c>
      <c r="C98" s="91">
        <v>0</v>
      </c>
      <c r="D98" s="87">
        <f t="shared" si="27"/>
        <v>82000</v>
      </c>
      <c r="E98" s="91">
        <v>32407.83</v>
      </c>
      <c r="F98" s="91">
        <v>32407.83</v>
      </c>
      <c r="G98" s="87">
        <f t="shared" si="28"/>
        <v>49592.17</v>
      </c>
      <c r="H98" s="55" t="s">
        <v>232</v>
      </c>
    </row>
    <row r="99" spans="1:8">
      <c r="A99" s="9" t="s">
        <v>27</v>
      </c>
      <c r="B99" s="91">
        <v>1900610.74</v>
      </c>
      <c r="C99" s="91">
        <v>1037697.83</v>
      </c>
      <c r="D99" s="87">
        <f t="shared" si="27"/>
        <v>2938308.57</v>
      </c>
      <c r="E99" s="91">
        <v>2307759.13</v>
      </c>
      <c r="F99" s="91">
        <v>2307759.13</v>
      </c>
      <c r="G99" s="87">
        <f t="shared" si="28"/>
        <v>630549.43999999994</v>
      </c>
      <c r="H99" s="55" t="s">
        <v>233</v>
      </c>
    </row>
    <row r="100" spans="1:8">
      <c r="A100" s="9" t="s">
        <v>28</v>
      </c>
      <c r="B100" s="91">
        <v>90842.68</v>
      </c>
      <c r="C100" s="91">
        <v>331374.3</v>
      </c>
      <c r="D100" s="87">
        <f t="shared" si="27"/>
        <v>422216.98</v>
      </c>
      <c r="E100" s="91">
        <v>325249.5</v>
      </c>
      <c r="F100" s="91">
        <v>325249.5</v>
      </c>
      <c r="G100" s="87">
        <f t="shared" si="28"/>
        <v>96967.479999999981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91">
        <v>1038731.82</v>
      </c>
      <c r="C102" s="91">
        <v>66995</v>
      </c>
      <c r="D102" s="87">
        <f t="shared" si="27"/>
        <v>1105726.8199999998</v>
      </c>
      <c r="E102" s="91">
        <v>174325.63</v>
      </c>
      <c r="F102" s="91">
        <v>174325.63</v>
      </c>
      <c r="G102" s="87">
        <f t="shared" si="28"/>
        <v>931401.18999999983</v>
      </c>
      <c r="H102" s="55" t="s">
        <v>236</v>
      </c>
    </row>
    <row r="103" spans="1:8">
      <c r="A103" s="8" t="s">
        <v>31</v>
      </c>
      <c r="B103" s="87">
        <f>SUM(B104:B112)</f>
        <v>4299765.29</v>
      </c>
      <c r="C103" s="87">
        <f t="shared" ref="C103:G103" si="29">SUM(C104:C112)</f>
        <v>3537335.75</v>
      </c>
      <c r="D103" s="87">
        <f t="shared" si="29"/>
        <v>7837101.04</v>
      </c>
      <c r="E103" s="87">
        <f t="shared" si="29"/>
        <v>2233564.39</v>
      </c>
      <c r="F103" s="87">
        <f t="shared" si="29"/>
        <v>2233564.39</v>
      </c>
      <c r="G103" s="87">
        <f t="shared" si="29"/>
        <v>5603536.6500000004</v>
      </c>
    </row>
    <row r="104" spans="1:8">
      <c r="A104" s="9" t="s">
        <v>32</v>
      </c>
      <c r="B104" s="91">
        <v>594124.89</v>
      </c>
      <c r="C104" s="91">
        <v>497851.9</v>
      </c>
      <c r="D104" s="87">
        <f t="shared" ref="D104:D112" si="30">B104+C104</f>
        <v>1091976.79</v>
      </c>
      <c r="E104" s="91">
        <v>49319</v>
      </c>
      <c r="F104" s="91">
        <v>49319</v>
      </c>
      <c r="G104" s="87">
        <f t="shared" ref="G104:G112" si="31">D104-E104</f>
        <v>1042657.79</v>
      </c>
      <c r="H104" s="56" t="s">
        <v>237</v>
      </c>
    </row>
    <row r="105" spans="1:8">
      <c r="A105" s="9" t="s">
        <v>33</v>
      </c>
      <c r="B105" s="91">
        <v>400000</v>
      </c>
      <c r="C105" s="91">
        <v>278400</v>
      </c>
      <c r="D105" s="87">
        <f t="shared" si="30"/>
        <v>678400</v>
      </c>
      <c r="E105" s="91">
        <v>278400</v>
      </c>
      <c r="F105" s="91">
        <v>278400</v>
      </c>
      <c r="G105" s="87">
        <f t="shared" si="31"/>
        <v>400000</v>
      </c>
      <c r="H105" s="56" t="s">
        <v>238</v>
      </c>
    </row>
    <row r="106" spans="1:8">
      <c r="A106" s="9" t="s">
        <v>34</v>
      </c>
      <c r="B106" s="91">
        <v>56000</v>
      </c>
      <c r="C106" s="91">
        <v>1496999.85</v>
      </c>
      <c r="D106" s="87">
        <f t="shared" si="30"/>
        <v>1552999.85</v>
      </c>
      <c r="E106" s="91">
        <v>274167.21000000002</v>
      </c>
      <c r="F106" s="91">
        <v>274167.21000000002</v>
      </c>
      <c r="G106" s="87">
        <f t="shared" si="31"/>
        <v>1278832.6400000001</v>
      </c>
      <c r="H106" s="56" t="s">
        <v>239</v>
      </c>
    </row>
    <row r="107" spans="1:8">
      <c r="A107" s="9" t="s">
        <v>35</v>
      </c>
      <c r="B107" s="91">
        <v>500000</v>
      </c>
      <c r="C107" s="91">
        <v>0</v>
      </c>
      <c r="D107" s="87">
        <f t="shared" si="30"/>
        <v>500000</v>
      </c>
      <c r="E107" s="91">
        <v>15110.38</v>
      </c>
      <c r="F107" s="91">
        <v>15110.38</v>
      </c>
      <c r="G107" s="87">
        <f t="shared" si="31"/>
        <v>484889.62</v>
      </c>
      <c r="H107" s="56" t="s">
        <v>240</v>
      </c>
    </row>
    <row r="108" spans="1:8">
      <c r="A108" s="9" t="s">
        <v>36</v>
      </c>
      <c r="B108" s="91">
        <v>2705640.4</v>
      </c>
      <c r="C108" s="91">
        <v>1254084</v>
      </c>
      <c r="D108" s="87">
        <f t="shared" si="30"/>
        <v>3959724.4</v>
      </c>
      <c r="E108" s="91">
        <v>1605417.8</v>
      </c>
      <c r="F108" s="91">
        <v>1605417.8</v>
      </c>
      <c r="G108" s="87">
        <f t="shared" si="31"/>
        <v>2354306.5999999996</v>
      </c>
      <c r="H108" s="56" t="s">
        <v>241</v>
      </c>
    </row>
    <row r="109" spans="1:8">
      <c r="A109" s="9" t="s">
        <v>37</v>
      </c>
      <c r="B109" s="91">
        <v>3000</v>
      </c>
      <c r="C109" s="91">
        <v>10000</v>
      </c>
      <c r="D109" s="87">
        <f t="shared" si="30"/>
        <v>13000</v>
      </c>
      <c r="E109" s="91">
        <v>10000</v>
      </c>
      <c r="F109" s="91">
        <v>10000</v>
      </c>
      <c r="G109" s="87">
        <f t="shared" si="31"/>
        <v>3000</v>
      </c>
      <c r="H109" s="56" t="s">
        <v>242</v>
      </c>
    </row>
    <row r="110" spans="1:8">
      <c r="A110" s="9" t="s">
        <v>38</v>
      </c>
      <c r="B110" s="91">
        <v>10000</v>
      </c>
      <c r="C110" s="91">
        <v>0</v>
      </c>
      <c r="D110" s="87">
        <f t="shared" si="30"/>
        <v>10000</v>
      </c>
      <c r="E110" s="91">
        <v>0</v>
      </c>
      <c r="F110" s="91">
        <v>0</v>
      </c>
      <c r="G110" s="87">
        <f t="shared" si="31"/>
        <v>10000</v>
      </c>
      <c r="H110" s="56" t="s">
        <v>243</v>
      </c>
    </row>
    <row r="111" spans="1:8">
      <c r="A111" s="9" t="s">
        <v>39</v>
      </c>
      <c r="B111" s="91">
        <v>31000</v>
      </c>
      <c r="C111" s="91">
        <v>0</v>
      </c>
      <c r="D111" s="87">
        <f t="shared" si="30"/>
        <v>31000</v>
      </c>
      <c r="E111" s="91">
        <v>1150</v>
      </c>
      <c r="F111" s="91">
        <v>1150</v>
      </c>
      <c r="G111" s="87">
        <f t="shared" si="31"/>
        <v>29850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150000</v>
      </c>
      <c r="C113" s="87">
        <f t="shared" ref="C113:G113" si="32">SUM(C114:C122)</f>
        <v>2100000</v>
      </c>
      <c r="D113" s="87">
        <f t="shared" si="32"/>
        <v>2250000</v>
      </c>
      <c r="E113" s="87">
        <f t="shared" si="32"/>
        <v>18560</v>
      </c>
      <c r="F113" s="87">
        <f t="shared" si="32"/>
        <v>18560</v>
      </c>
      <c r="G113" s="87">
        <f t="shared" si="32"/>
        <v>2231440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91">
        <v>150000</v>
      </c>
      <c r="C117" s="91">
        <v>2100000</v>
      </c>
      <c r="D117" s="87">
        <f t="shared" si="33"/>
        <v>2250000</v>
      </c>
      <c r="E117" s="91">
        <v>18560</v>
      </c>
      <c r="F117" s="91">
        <v>18560</v>
      </c>
      <c r="G117" s="87">
        <f t="shared" si="34"/>
        <v>2231440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42000</v>
      </c>
      <c r="C123" s="87">
        <f t="shared" ref="C123:G123" si="35">SUM(C124:C132)</f>
        <v>830996.52</v>
      </c>
      <c r="D123" s="87">
        <f t="shared" si="35"/>
        <v>872996.52</v>
      </c>
      <c r="E123" s="87">
        <f t="shared" si="35"/>
        <v>10000</v>
      </c>
      <c r="F123" s="87">
        <f t="shared" si="35"/>
        <v>10000</v>
      </c>
      <c r="G123" s="87">
        <f t="shared" si="35"/>
        <v>862996.52</v>
      </c>
    </row>
    <row r="124" spans="1:8">
      <c r="A124" s="9" t="s">
        <v>52</v>
      </c>
      <c r="B124" s="91">
        <v>0</v>
      </c>
      <c r="C124" s="91">
        <v>820996.52</v>
      </c>
      <c r="D124" s="87">
        <f t="shared" ref="D124:D132" si="36">B124+C124</f>
        <v>820996.52</v>
      </c>
      <c r="E124" s="91">
        <v>0</v>
      </c>
      <c r="F124" s="91">
        <v>0</v>
      </c>
      <c r="G124" s="87">
        <f t="shared" ref="G124:G132" si="37">D124-E124</f>
        <v>820996.52</v>
      </c>
      <c r="H124" s="58" t="s">
        <v>253</v>
      </c>
    </row>
    <row r="125" spans="1:8">
      <c r="A125" s="9" t="s">
        <v>53</v>
      </c>
      <c r="B125" s="91">
        <v>0</v>
      </c>
      <c r="C125" s="91">
        <v>10000</v>
      </c>
      <c r="D125" s="87">
        <f t="shared" si="36"/>
        <v>10000</v>
      </c>
      <c r="E125" s="91">
        <v>10000</v>
      </c>
      <c r="F125" s="91">
        <v>10000</v>
      </c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91">
        <v>24000</v>
      </c>
      <c r="C129" s="91">
        <v>0</v>
      </c>
      <c r="D129" s="87">
        <f t="shared" si="36"/>
        <v>24000</v>
      </c>
      <c r="E129" s="91">
        <v>0</v>
      </c>
      <c r="F129" s="91">
        <v>0</v>
      </c>
      <c r="G129" s="87">
        <f t="shared" si="37"/>
        <v>24000</v>
      </c>
      <c r="H129" s="58" t="s">
        <v>258</v>
      </c>
    </row>
    <row r="130" spans="1:8">
      <c r="A130" s="9" t="s">
        <v>58</v>
      </c>
      <c r="B130" s="91">
        <v>18000</v>
      </c>
      <c r="C130" s="91">
        <v>0</v>
      </c>
      <c r="D130" s="87">
        <f t="shared" si="36"/>
        <v>18000</v>
      </c>
      <c r="E130" s="91">
        <v>0</v>
      </c>
      <c r="F130" s="91">
        <v>0</v>
      </c>
      <c r="G130" s="87">
        <f t="shared" si="37"/>
        <v>18000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38804220</v>
      </c>
      <c r="C133" s="87">
        <f t="shared" ref="C133:G133" si="38">SUM(C134:C136)</f>
        <v>76837166.489999995</v>
      </c>
      <c r="D133" s="87">
        <f t="shared" si="38"/>
        <v>115641386.48999999</v>
      </c>
      <c r="E133" s="87">
        <f t="shared" si="38"/>
        <v>53618525.549999997</v>
      </c>
      <c r="F133" s="87">
        <f t="shared" si="38"/>
        <v>53618525.549999997</v>
      </c>
      <c r="G133" s="87">
        <f t="shared" si="38"/>
        <v>62022860.939999998</v>
      </c>
    </row>
    <row r="134" spans="1:8">
      <c r="A134" s="9" t="s">
        <v>62</v>
      </c>
      <c r="B134" s="91">
        <v>38804220</v>
      </c>
      <c r="C134" s="91">
        <v>76837166.489999995</v>
      </c>
      <c r="D134" s="87">
        <f t="shared" ref="D134:D157" si="39">B134+C134</f>
        <v>115641386.48999999</v>
      </c>
      <c r="E134" s="91">
        <v>53618525.549999997</v>
      </c>
      <c r="F134" s="91">
        <v>53618525.549999997</v>
      </c>
      <c r="G134" s="87">
        <f t="shared" ref="G134:G136" si="40">D134-E134</f>
        <v>62022860.939999998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196192841.25999999</v>
      </c>
      <c r="C159" s="86">
        <f t="shared" ref="C159:G159" si="47">C9+C84</f>
        <v>96272674.680000007</v>
      </c>
      <c r="D159" s="86">
        <f t="shared" si="47"/>
        <v>292465515.94</v>
      </c>
      <c r="E159" s="86">
        <f t="shared" si="47"/>
        <v>145012946.33999997</v>
      </c>
      <c r="F159" s="86">
        <f t="shared" si="47"/>
        <v>145012946.33999997</v>
      </c>
      <c r="G159" s="86">
        <f t="shared" si="47"/>
        <v>147452569.59999999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A14" sqref="A14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6" t="s">
        <v>88</v>
      </c>
      <c r="B1" s="96"/>
      <c r="C1" s="96"/>
      <c r="D1" s="96"/>
      <c r="E1" s="96"/>
      <c r="F1" s="96"/>
      <c r="G1" s="96"/>
    </row>
    <row r="2" spans="1:7">
      <c r="A2" s="111" t="s">
        <v>342</v>
      </c>
      <c r="B2" s="112"/>
      <c r="C2" s="112"/>
      <c r="D2" s="112"/>
      <c r="E2" s="112"/>
      <c r="F2" s="112"/>
      <c r="G2" s="113"/>
    </row>
    <row r="3" spans="1:7">
      <c r="A3" s="114" t="s">
        <v>1</v>
      </c>
      <c r="B3" s="115"/>
      <c r="C3" s="115"/>
      <c r="D3" s="115"/>
      <c r="E3" s="115"/>
      <c r="F3" s="115"/>
      <c r="G3" s="116"/>
    </row>
    <row r="4" spans="1:7">
      <c r="A4" s="114" t="s">
        <v>89</v>
      </c>
      <c r="B4" s="115"/>
      <c r="C4" s="115"/>
      <c r="D4" s="115"/>
      <c r="E4" s="115"/>
      <c r="F4" s="115"/>
      <c r="G4" s="116"/>
    </row>
    <row r="5" spans="1:7">
      <c r="A5" s="117" t="s">
        <v>343</v>
      </c>
      <c r="B5" s="118"/>
      <c r="C5" s="118"/>
      <c r="D5" s="118"/>
      <c r="E5" s="118"/>
      <c r="F5" s="118"/>
      <c r="G5" s="119"/>
    </row>
    <row r="6" spans="1:7">
      <c r="A6" s="104" t="s">
        <v>3</v>
      </c>
      <c r="B6" s="105"/>
      <c r="C6" s="105"/>
      <c r="D6" s="105"/>
      <c r="E6" s="105"/>
      <c r="F6" s="105"/>
      <c r="G6" s="106"/>
    </row>
    <row r="7" spans="1:7">
      <c r="A7" s="107" t="s">
        <v>4</v>
      </c>
      <c r="B7" s="108" t="s">
        <v>5</v>
      </c>
      <c r="C7" s="108"/>
      <c r="D7" s="108"/>
      <c r="E7" s="108"/>
      <c r="F7" s="108"/>
      <c r="G7" s="109" t="s">
        <v>6</v>
      </c>
    </row>
    <row r="8" spans="1:7" ht="30">
      <c r="A8" s="103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10"/>
    </row>
    <row r="9" spans="1:7">
      <c r="A9" s="14" t="s">
        <v>93</v>
      </c>
      <c r="B9" s="81">
        <f>SUM(B10:B18)</f>
        <v>119318093.26000001</v>
      </c>
      <c r="C9" s="81">
        <f t="shared" ref="C9:G9" si="0">SUM(C10:C18)</f>
        <v>9761783.8200000003</v>
      </c>
      <c r="D9" s="81">
        <f t="shared" si="0"/>
        <v>129079877.08000001</v>
      </c>
      <c r="E9" s="81">
        <f t="shared" si="0"/>
        <v>74582832.319999993</v>
      </c>
      <c r="F9" s="81">
        <f t="shared" si="0"/>
        <v>74582832.319999993</v>
      </c>
      <c r="G9" s="81">
        <f t="shared" si="0"/>
        <v>54497044.760000013</v>
      </c>
    </row>
    <row r="10" spans="1:7">
      <c r="A10" s="92">
        <v>3111</v>
      </c>
      <c r="B10" s="93">
        <v>119318093.26000001</v>
      </c>
      <c r="C10" s="93">
        <v>0</v>
      </c>
      <c r="D10" s="82">
        <f>B10+C10</f>
        <v>119318093.26000001</v>
      </c>
      <c r="E10" s="93">
        <v>74582832.319999993</v>
      </c>
      <c r="F10" s="93">
        <v>74582832.319999993</v>
      </c>
      <c r="G10" s="82">
        <f>D10-E10</f>
        <v>44735260.940000013</v>
      </c>
    </row>
    <row r="11" spans="1:7">
      <c r="A11" s="92">
        <v>3111</v>
      </c>
      <c r="B11" s="93">
        <v>0</v>
      </c>
      <c r="C11" s="93">
        <v>9761783.8200000003</v>
      </c>
      <c r="D11" s="82">
        <f t="shared" ref="D11:D17" si="1">B11+C11</f>
        <v>9761783.8200000003</v>
      </c>
      <c r="E11" s="93">
        <v>0</v>
      </c>
      <c r="F11" s="93">
        <v>0</v>
      </c>
      <c r="G11" s="82">
        <f t="shared" ref="G11:G17" si="2">D11-E11</f>
        <v>9761783.8200000003</v>
      </c>
    </row>
    <row r="12" spans="1:7">
      <c r="A12" s="18" t="s">
        <v>95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96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97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98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99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100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101</v>
      </c>
      <c r="B18" s="83"/>
      <c r="C18" s="83"/>
      <c r="D18" s="83"/>
      <c r="E18" s="83"/>
      <c r="F18" s="83"/>
      <c r="G18" s="83"/>
    </row>
    <row r="19" spans="1:7">
      <c r="A19" s="15" t="s">
        <v>102</v>
      </c>
      <c r="B19" s="84">
        <f>SUM(B20:B28)</f>
        <v>76874748</v>
      </c>
      <c r="C19" s="84">
        <f t="shared" ref="C19:G19" si="3">SUM(C20:C28)</f>
        <v>86510890.859999999</v>
      </c>
      <c r="D19" s="84">
        <f t="shared" si="3"/>
        <v>163385638.86000001</v>
      </c>
      <c r="E19" s="84">
        <f t="shared" si="3"/>
        <v>70430114.019999996</v>
      </c>
      <c r="F19" s="84">
        <f t="shared" si="3"/>
        <v>588721.67000000004</v>
      </c>
      <c r="G19" s="84">
        <f t="shared" si="3"/>
        <v>92955524.840000018</v>
      </c>
    </row>
    <row r="20" spans="1:7">
      <c r="A20" s="92">
        <v>3111</v>
      </c>
      <c r="B20" s="93">
        <v>76874748</v>
      </c>
      <c r="C20" s="93">
        <v>86510890.859999999</v>
      </c>
      <c r="D20" s="82">
        <f t="shared" ref="D20:D28" si="4">B20+C20</f>
        <v>163385638.86000001</v>
      </c>
      <c r="E20" s="93">
        <v>70430114.019999996</v>
      </c>
      <c r="F20" s="93">
        <v>588721.67000000004</v>
      </c>
      <c r="G20" s="82">
        <f t="shared" ref="G20:G28" si="5">D20-E20</f>
        <v>92955524.840000018</v>
      </c>
    </row>
    <row r="21" spans="1:7">
      <c r="A21" s="18" t="s">
        <v>94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95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96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97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98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99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100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101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196192841.25999999</v>
      </c>
      <c r="C29" s="84">
        <f t="shared" ref="C29:F29" si="6">C9+C19</f>
        <v>96272674.680000007</v>
      </c>
      <c r="D29" s="84">
        <f>B29+C29</f>
        <v>292465515.94</v>
      </c>
      <c r="E29" s="84">
        <f t="shared" si="6"/>
        <v>145012946.33999997</v>
      </c>
      <c r="F29" s="84">
        <f t="shared" si="6"/>
        <v>75171553.989999995</v>
      </c>
      <c r="G29" s="84">
        <f>D29-E29</f>
        <v>147452569.60000002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20" t="s">
        <v>103</v>
      </c>
      <c r="B1" s="121"/>
      <c r="C1" s="121"/>
      <c r="D1" s="121"/>
      <c r="E1" s="121"/>
      <c r="F1" s="121"/>
      <c r="G1" s="121"/>
    </row>
    <row r="2" spans="1:8">
      <c r="A2" s="111" t="s">
        <v>342</v>
      </c>
      <c r="B2" s="112"/>
      <c r="C2" s="112"/>
      <c r="D2" s="112"/>
      <c r="E2" s="112"/>
      <c r="F2" s="112"/>
      <c r="G2" s="113"/>
    </row>
    <row r="3" spans="1:8">
      <c r="A3" s="114" t="s">
        <v>104</v>
      </c>
      <c r="B3" s="115"/>
      <c r="C3" s="115"/>
      <c r="D3" s="115"/>
      <c r="E3" s="115"/>
      <c r="F3" s="115"/>
      <c r="G3" s="116"/>
    </row>
    <row r="4" spans="1:8">
      <c r="A4" s="114" t="s">
        <v>105</v>
      </c>
      <c r="B4" s="115"/>
      <c r="C4" s="115"/>
      <c r="D4" s="115"/>
      <c r="E4" s="115"/>
      <c r="F4" s="115"/>
      <c r="G4" s="116"/>
    </row>
    <row r="5" spans="1:8">
      <c r="A5" s="117" t="s">
        <v>343</v>
      </c>
      <c r="B5" s="118"/>
      <c r="C5" s="118"/>
      <c r="D5" s="118"/>
      <c r="E5" s="118"/>
      <c r="F5" s="118"/>
      <c r="G5" s="119"/>
    </row>
    <row r="6" spans="1:8">
      <c r="A6" s="104" t="s">
        <v>3</v>
      </c>
      <c r="B6" s="105"/>
      <c r="C6" s="105"/>
      <c r="D6" s="105"/>
      <c r="E6" s="105"/>
      <c r="F6" s="105"/>
      <c r="G6" s="106"/>
    </row>
    <row r="7" spans="1:8">
      <c r="A7" s="115" t="s">
        <v>4</v>
      </c>
      <c r="B7" s="104" t="s">
        <v>5</v>
      </c>
      <c r="C7" s="105"/>
      <c r="D7" s="105"/>
      <c r="E7" s="105"/>
      <c r="F7" s="106"/>
      <c r="G7" s="99" t="s">
        <v>106</v>
      </c>
    </row>
    <row r="8" spans="1:8" ht="30">
      <c r="A8" s="115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8"/>
    </row>
    <row r="9" spans="1:8">
      <c r="A9" s="25" t="s">
        <v>108</v>
      </c>
      <c r="B9" s="75">
        <f>B10+B19+B27+B37</f>
        <v>119318093.25999999</v>
      </c>
      <c r="C9" s="75">
        <f t="shared" ref="C9:G9" si="0">C10+C19+C27+C37</f>
        <v>9761783.8200000003</v>
      </c>
      <c r="D9" s="75">
        <f t="shared" si="0"/>
        <v>129079877.08</v>
      </c>
      <c r="E9" s="75">
        <f t="shared" si="0"/>
        <v>74582832.319999993</v>
      </c>
      <c r="F9" s="75">
        <f t="shared" si="0"/>
        <v>74582832.319999993</v>
      </c>
      <c r="G9" s="75">
        <f t="shared" si="0"/>
        <v>54497044.760000005</v>
      </c>
    </row>
    <row r="10" spans="1:8">
      <c r="A10" s="26" t="s">
        <v>109</v>
      </c>
      <c r="B10" s="76">
        <f>SUM(B11:B18)</f>
        <v>61249007.239999995</v>
      </c>
      <c r="C10" s="76">
        <f t="shared" ref="C10:G10" si="1">SUM(C11:C18)</f>
        <v>586482.98999999987</v>
      </c>
      <c r="D10" s="76">
        <f t="shared" si="1"/>
        <v>61835490.230000004</v>
      </c>
      <c r="E10" s="76">
        <f t="shared" si="1"/>
        <v>34754311.159999996</v>
      </c>
      <c r="F10" s="76">
        <f t="shared" si="1"/>
        <v>34754311.159999996</v>
      </c>
      <c r="G10" s="76">
        <f t="shared" si="1"/>
        <v>27081179.07</v>
      </c>
    </row>
    <row r="11" spans="1:8">
      <c r="A11" s="30" t="s">
        <v>110</v>
      </c>
      <c r="B11" s="94">
        <v>7322414.46</v>
      </c>
      <c r="C11" s="94">
        <v>1188574.8799999999</v>
      </c>
      <c r="D11" s="76">
        <f>B11+C11</f>
        <v>8510989.3399999999</v>
      </c>
      <c r="E11" s="94">
        <v>3984005.1</v>
      </c>
      <c r="F11" s="94">
        <v>3984005.1</v>
      </c>
      <c r="G11" s="76">
        <f>D11-E11</f>
        <v>4526984.24</v>
      </c>
      <c r="H11" s="63" t="s">
        <v>282</v>
      </c>
    </row>
    <row r="12" spans="1:8">
      <c r="A12" s="30" t="s">
        <v>111</v>
      </c>
      <c r="B12" s="94">
        <v>356429.81</v>
      </c>
      <c r="C12" s="94">
        <v>0</v>
      </c>
      <c r="D12" s="76">
        <f t="shared" ref="D12:D18" si="2">B12+C12</f>
        <v>356429.81</v>
      </c>
      <c r="E12" s="94">
        <v>158259.12</v>
      </c>
      <c r="F12" s="94">
        <v>158259.12</v>
      </c>
      <c r="G12" s="76">
        <f t="shared" ref="G12:G18" si="3">D12-E12</f>
        <v>198170.69</v>
      </c>
      <c r="H12" s="63" t="s">
        <v>283</v>
      </c>
    </row>
    <row r="13" spans="1:8">
      <c r="A13" s="30" t="s">
        <v>112</v>
      </c>
      <c r="B13" s="94">
        <v>10141950.5</v>
      </c>
      <c r="C13" s="94">
        <v>1078321.3400000001</v>
      </c>
      <c r="D13" s="76">
        <f t="shared" si="2"/>
        <v>11220271.84</v>
      </c>
      <c r="E13" s="94">
        <v>5483969.6200000001</v>
      </c>
      <c r="F13" s="94">
        <v>5483969.6200000001</v>
      </c>
      <c r="G13" s="76">
        <f t="shared" si="3"/>
        <v>5736302.2199999997</v>
      </c>
      <c r="H13" s="63" t="s">
        <v>284</v>
      </c>
    </row>
    <row r="14" spans="1:8">
      <c r="A14" s="30" t="s">
        <v>113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114</v>
      </c>
      <c r="B15" s="94">
        <v>18241414.890000001</v>
      </c>
      <c r="C15" s="94">
        <v>-2548665.59</v>
      </c>
      <c r="D15" s="76">
        <f t="shared" si="2"/>
        <v>15692749.300000001</v>
      </c>
      <c r="E15" s="94">
        <v>10601856.960000001</v>
      </c>
      <c r="F15" s="94">
        <v>10601856.960000001</v>
      </c>
      <c r="G15" s="76">
        <f t="shared" si="3"/>
        <v>5090892.34</v>
      </c>
      <c r="H15" s="63" t="s">
        <v>286</v>
      </c>
    </row>
    <row r="16" spans="1:8">
      <c r="A16" s="30" t="s">
        <v>115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116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117</v>
      </c>
      <c r="B18" s="94">
        <v>25186797.579999998</v>
      </c>
      <c r="C18" s="94">
        <v>868252.36</v>
      </c>
      <c r="D18" s="76">
        <f t="shared" si="2"/>
        <v>26055049.939999998</v>
      </c>
      <c r="E18" s="94">
        <v>14526220.359999999</v>
      </c>
      <c r="F18" s="94">
        <v>14526220.359999999</v>
      </c>
      <c r="G18" s="76">
        <f t="shared" si="3"/>
        <v>11528829.579999998</v>
      </c>
      <c r="H18" s="63" t="s">
        <v>289</v>
      </c>
    </row>
    <row r="19" spans="1:8">
      <c r="A19" s="26" t="s">
        <v>118</v>
      </c>
      <c r="B19" s="76">
        <f>SUM(B20:B26)</f>
        <v>41778876.530000001</v>
      </c>
      <c r="C19" s="76">
        <f t="shared" ref="C19:G19" si="4">SUM(C20:C26)</f>
        <v>8984235.7400000002</v>
      </c>
      <c r="D19" s="76">
        <f t="shared" si="4"/>
        <v>50763112.269999996</v>
      </c>
      <c r="E19" s="76">
        <f t="shared" si="4"/>
        <v>31516460.420000002</v>
      </c>
      <c r="F19" s="76">
        <f t="shared" si="4"/>
        <v>31516460.420000002</v>
      </c>
      <c r="G19" s="76">
        <f t="shared" si="4"/>
        <v>19246651.849999998</v>
      </c>
    </row>
    <row r="20" spans="1:8">
      <c r="A20" s="30" t="s">
        <v>119</v>
      </c>
      <c r="B20" s="94">
        <v>0</v>
      </c>
      <c r="C20" s="94">
        <v>67928.81</v>
      </c>
      <c r="D20" s="76">
        <f t="shared" ref="D20:D26" si="5">B20+C20</f>
        <v>67928.81</v>
      </c>
      <c r="E20" s="94">
        <v>67928.81</v>
      </c>
      <c r="F20" s="94">
        <v>67928.81</v>
      </c>
      <c r="G20" s="76">
        <f t="shared" ref="G20:G26" si="6">D20-E20</f>
        <v>0</v>
      </c>
      <c r="H20" s="64" t="s">
        <v>290</v>
      </c>
    </row>
    <row r="21" spans="1:8">
      <c r="A21" s="30" t="s">
        <v>120</v>
      </c>
      <c r="B21" s="94">
        <v>29850896.530000001</v>
      </c>
      <c r="C21" s="94">
        <v>-462918.6</v>
      </c>
      <c r="D21" s="76">
        <f t="shared" si="5"/>
        <v>29387977.93</v>
      </c>
      <c r="E21" s="94">
        <v>14898653.119999999</v>
      </c>
      <c r="F21" s="94">
        <v>14898653.119999999</v>
      </c>
      <c r="G21" s="76">
        <f t="shared" si="6"/>
        <v>14489324.810000001</v>
      </c>
      <c r="H21" s="64" t="s">
        <v>291</v>
      </c>
    </row>
    <row r="22" spans="1:8">
      <c r="A22" s="30" t="s">
        <v>121</v>
      </c>
      <c r="B22" s="94">
        <v>416724.57</v>
      </c>
      <c r="C22" s="94">
        <v>0</v>
      </c>
      <c r="D22" s="76">
        <f t="shared" si="5"/>
        <v>416724.57</v>
      </c>
      <c r="E22" s="94">
        <v>63396.3</v>
      </c>
      <c r="F22" s="94">
        <v>63396.3</v>
      </c>
      <c r="G22" s="76">
        <f t="shared" si="6"/>
        <v>353328.27</v>
      </c>
      <c r="H22" s="64" t="s">
        <v>292</v>
      </c>
    </row>
    <row r="23" spans="1:8">
      <c r="A23" s="30" t="s">
        <v>122</v>
      </c>
      <c r="B23" s="94">
        <v>4903887.01</v>
      </c>
      <c r="C23" s="94">
        <v>341833.08</v>
      </c>
      <c r="D23" s="76">
        <f t="shared" si="5"/>
        <v>5245720.09</v>
      </c>
      <c r="E23" s="94">
        <v>2437349.11</v>
      </c>
      <c r="F23" s="94">
        <v>2437349.11</v>
      </c>
      <c r="G23" s="76">
        <f t="shared" si="6"/>
        <v>2808370.98</v>
      </c>
      <c r="H23" s="64" t="s">
        <v>293</v>
      </c>
    </row>
    <row r="24" spans="1:8">
      <c r="A24" s="30" t="s">
        <v>123</v>
      </c>
      <c r="B24" s="94">
        <v>2258871.35</v>
      </c>
      <c r="C24" s="94">
        <v>-274443.34999999998</v>
      </c>
      <c r="D24" s="76">
        <f t="shared" si="5"/>
        <v>1984428</v>
      </c>
      <c r="E24" s="94">
        <v>991600.6</v>
      </c>
      <c r="F24" s="94">
        <v>991600.6</v>
      </c>
      <c r="G24" s="76">
        <f t="shared" si="6"/>
        <v>992827.4</v>
      </c>
      <c r="H24" s="64" t="s">
        <v>294</v>
      </c>
    </row>
    <row r="25" spans="1:8">
      <c r="A25" s="30" t="s">
        <v>124</v>
      </c>
      <c r="B25" s="94">
        <v>4348497.07</v>
      </c>
      <c r="C25" s="94">
        <v>9311835.8000000007</v>
      </c>
      <c r="D25" s="76">
        <f t="shared" si="5"/>
        <v>13660332.870000001</v>
      </c>
      <c r="E25" s="94">
        <v>13057532.48</v>
      </c>
      <c r="F25" s="94">
        <v>13057532.48</v>
      </c>
      <c r="G25" s="76">
        <f t="shared" si="6"/>
        <v>602800.3900000006</v>
      </c>
      <c r="H25" s="64" t="s">
        <v>295</v>
      </c>
    </row>
    <row r="26" spans="1:8">
      <c r="A26" s="30" t="s">
        <v>125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126</v>
      </c>
      <c r="B27" s="76">
        <f>SUM(B28:B36)</f>
        <v>4790209.4899999993</v>
      </c>
      <c r="C27" s="76">
        <f t="shared" ref="C27:G27" si="7">SUM(C28:C36)</f>
        <v>191065.09000000003</v>
      </c>
      <c r="D27" s="76">
        <f t="shared" si="7"/>
        <v>4981274.5799999991</v>
      </c>
      <c r="E27" s="76">
        <f t="shared" si="7"/>
        <v>2360810.7400000002</v>
      </c>
      <c r="F27" s="76">
        <f t="shared" si="7"/>
        <v>2360810.7400000002</v>
      </c>
      <c r="G27" s="76">
        <f t="shared" si="7"/>
        <v>2620463.84</v>
      </c>
    </row>
    <row r="28" spans="1:8">
      <c r="A28" s="32" t="s">
        <v>127</v>
      </c>
      <c r="B28" s="94">
        <v>1636648.35</v>
      </c>
      <c r="C28" s="94">
        <v>-243080.87</v>
      </c>
      <c r="D28" s="76">
        <f t="shared" ref="D28:D36" si="8">B28+C28</f>
        <v>1393567.48</v>
      </c>
      <c r="E28" s="94">
        <v>487402.76</v>
      </c>
      <c r="F28" s="94">
        <v>487402.76</v>
      </c>
      <c r="G28" s="76">
        <f t="shared" ref="G28:G36" si="9">D28-E28</f>
        <v>906164.72</v>
      </c>
      <c r="H28" s="65" t="s">
        <v>297</v>
      </c>
    </row>
    <row r="29" spans="1:8">
      <c r="A29" s="30" t="s">
        <v>128</v>
      </c>
      <c r="B29" s="94">
        <v>2657631.34</v>
      </c>
      <c r="C29" s="94">
        <v>434145.96</v>
      </c>
      <c r="D29" s="76">
        <f t="shared" si="8"/>
        <v>3091777.3</v>
      </c>
      <c r="E29" s="94">
        <v>1663944.26</v>
      </c>
      <c r="F29" s="94">
        <v>1663944.26</v>
      </c>
      <c r="G29" s="76">
        <f t="shared" si="9"/>
        <v>1427833.0399999998</v>
      </c>
      <c r="H29" s="65" t="s">
        <v>298</v>
      </c>
    </row>
    <row r="30" spans="1:8">
      <c r="A30" s="30" t="s">
        <v>129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130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131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132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133</v>
      </c>
      <c r="B34" s="94">
        <v>495929.8</v>
      </c>
      <c r="C34" s="94">
        <v>0</v>
      </c>
      <c r="D34" s="76">
        <f t="shared" si="8"/>
        <v>495929.8</v>
      </c>
      <c r="E34" s="94">
        <v>209463.72</v>
      </c>
      <c r="F34" s="94">
        <v>209463.72</v>
      </c>
      <c r="G34" s="76">
        <f t="shared" si="9"/>
        <v>286466.07999999996</v>
      </c>
      <c r="H34" s="65" t="s">
        <v>303</v>
      </c>
    </row>
    <row r="35" spans="1:8">
      <c r="A35" s="30" t="s">
        <v>134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135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136</v>
      </c>
      <c r="B37" s="76">
        <f>SUM(B38:B41)</f>
        <v>11500000</v>
      </c>
      <c r="C37" s="76">
        <f t="shared" ref="C37:G37" si="10">SUM(C38:C41)</f>
        <v>0</v>
      </c>
      <c r="D37" s="76">
        <f t="shared" si="10"/>
        <v>11500000</v>
      </c>
      <c r="E37" s="76">
        <f t="shared" si="10"/>
        <v>5951250</v>
      </c>
      <c r="F37" s="76">
        <f t="shared" si="10"/>
        <v>5951250</v>
      </c>
      <c r="G37" s="76">
        <f t="shared" si="10"/>
        <v>5548750</v>
      </c>
    </row>
    <row r="38" spans="1:8" ht="30">
      <c r="A38" s="32" t="s">
        <v>137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138</v>
      </c>
      <c r="B39" s="94">
        <v>11500000</v>
      </c>
      <c r="C39" s="94">
        <v>0</v>
      </c>
      <c r="D39" s="76">
        <f t="shared" si="11"/>
        <v>11500000</v>
      </c>
      <c r="E39" s="94">
        <v>5951250</v>
      </c>
      <c r="F39" s="94">
        <v>5951250</v>
      </c>
      <c r="G39" s="76">
        <f t="shared" si="12"/>
        <v>5548750</v>
      </c>
      <c r="H39" s="66" t="s">
        <v>307</v>
      </c>
    </row>
    <row r="40" spans="1:8">
      <c r="A40" s="32" t="s">
        <v>139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140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141</v>
      </c>
      <c r="B43" s="77">
        <f>B44+B53+B61+B71</f>
        <v>76874748</v>
      </c>
      <c r="C43" s="77">
        <f t="shared" ref="C43:G43" si="13">C44+C53+C61+C71</f>
        <v>86510890.859999999</v>
      </c>
      <c r="D43" s="77">
        <f t="shared" si="13"/>
        <v>163385638.86000001</v>
      </c>
      <c r="E43" s="77">
        <f t="shared" si="13"/>
        <v>70430114.019999996</v>
      </c>
      <c r="F43" s="77">
        <f t="shared" si="13"/>
        <v>70430114.019999996</v>
      </c>
      <c r="G43" s="77">
        <f t="shared" si="13"/>
        <v>92955524.839999989</v>
      </c>
    </row>
    <row r="44" spans="1:8">
      <c r="A44" s="26" t="s">
        <v>142</v>
      </c>
      <c r="B44" s="76">
        <f>SUM(B45:B52)</f>
        <v>30813269.370000001</v>
      </c>
      <c r="C44" s="76">
        <f t="shared" ref="C44:G44" si="14">SUM(C45:C52)</f>
        <v>2194265.81</v>
      </c>
      <c r="D44" s="76">
        <f t="shared" si="14"/>
        <v>33007535.18</v>
      </c>
      <c r="E44" s="76">
        <f t="shared" si="14"/>
        <v>11700251.710000001</v>
      </c>
      <c r="F44" s="76">
        <f t="shared" si="14"/>
        <v>11700251.710000001</v>
      </c>
      <c r="G44" s="76">
        <f t="shared" si="14"/>
        <v>21307283.469999999</v>
      </c>
    </row>
    <row r="45" spans="1:8">
      <c r="A45" s="32" t="s">
        <v>110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111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112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113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114</v>
      </c>
      <c r="B49" s="94">
        <v>2457738.89</v>
      </c>
      <c r="C49" s="94">
        <v>2416048.42</v>
      </c>
      <c r="D49" s="76">
        <f t="shared" si="15"/>
        <v>4873787.3100000005</v>
      </c>
      <c r="E49" s="94">
        <v>1290500</v>
      </c>
      <c r="F49" s="94">
        <v>1290500</v>
      </c>
      <c r="G49" s="76">
        <f t="shared" si="16"/>
        <v>3583287.3100000005</v>
      </c>
      <c r="H49" s="67" t="s">
        <v>314</v>
      </c>
    </row>
    <row r="50" spans="1:8">
      <c r="A50" s="32" t="s">
        <v>115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116</v>
      </c>
      <c r="B51" s="94">
        <v>28355530.48</v>
      </c>
      <c r="C51" s="94">
        <v>-221782.61</v>
      </c>
      <c r="D51" s="76">
        <f t="shared" si="15"/>
        <v>28133747.870000001</v>
      </c>
      <c r="E51" s="94">
        <v>10409751.710000001</v>
      </c>
      <c r="F51" s="94">
        <v>10409751.710000001</v>
      </c>
      <c r="G51" s="76">
        <f t="shared" si="16"/>
        <v>17723996.16</v>
      </c>
      <c r="H51" s="67" t="s">
        <v>316</v>
      </c>
    </row>
    <row r="52" spans="1:8">
      <c r="A52" s="32" t="s">
        <v>117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118</v>
      </c>
      <c r="B53" s="76">
        <f>SUM(B54:B60)</f>
        <v>46061478.630000003</v>
      </c>
      <c r="C53" s="76">
        <f t="shared" ref="C53:G53" si="17">SUM(C54:C60)</f>
        <v>80397566.840000004</v>
      </c>
      <c r="D53" s="76">
        <f t="shared" si="17"/>
        <v>126459045.47</v>
      </c>
      <c r="E53" s="76">
        <f t="shared" si="17"/>
        <v>58175001.230000004</v>
      </c>
      <c r="F53" s="76">
        <f t="shared" si="17"/>
        <v>58175001.230000004</v>
      </c>
      <c r="G53" s="76">
        <f t="shared" si="17"/>
        <v>68284044.239999995</v>
      </c>
    </row>
    <row r="54" spans="1:8">
      <c r="A54" s="32" t="s">
        <v>119</v>
      </c>
      <c r="B54" s="94">
        <v>0</v>
      </c>
      <c r="C54" s="94">
        <v>8792701.0299999993</v>
      </c>
      <c r="D54" s="76">
        <f t="shared" ref="D54:D60" si="18">B54+C54</f>
        <v>8792701.0299999993</v>
      </c>
      <c r="E54" s="94">
        <v>2111368.31</v>
      </c>
      <c r="F54" s="94">
        <v>2111368.31</v>
      </c>
      <c r="G54" s="76">
        <f t="shared" ref="G54:G60" si="19">D54-E54</f>
        <v>6681332.7199999988</v>
      </c>
      <c r="H54" s="68" t="s">
        <v>318</v>
      </c>
    </row>
    <row r="55" spans="1:8">
      <c r="A55" s="32" t="s">
        <v>120</v>
      </c>
      <c r="B55" s="94">
        <v>45686478.630000003</v>
      </c>
      <c r="C55" s="94">
        <v>59182308.25</v>
      </c>
      <c r="D55" s="76">
        <f t="shared" si="18"/>
        <v>104868786.88</v>
      </c>
      <c r="E55" s="94">
        <v>54857616.340000004</v>
      </c>
      <c r="F55" s="94">
        <v>54857616.340000004</v>
      </c>
      <c r="G55" s="76">
        <f t="shared" si="19"/>
        <v>50011170.539999992</v>
      </c>
      <c r="H55" s="68" t="s">
        <v>319</v>
      </c>
    </row>
    <row r="56" spans="1:8">
      <c r="A56" s="32" t="s">
        <v>121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122</v>
      </c>
      <c r="B57" s="94">
        <v>375000</v>
      </c>
      <c r="C57" s="94">
        <v>12422557.560000001</v>
      </c>
      <c r="D57" s="76">
        <f t="shared" si="18"/>
        <v>12797557.560000001</v>
      </c>
      <c r="E57" s="94">
        <v>1206016.58</v>
      </c>
      <c r="F57" s="94">
        <v>1206016.58</v>
      </c>
      <c r="G57" s="76">
        <f t="shared" si="19"/>
        <v>11591540.98</v>
      </c>
      <c r="H57" s="68" t="s">
        <v>321</v>
      </c>
    </row>
    <row r="58" spans="1:8">
      <c r="A58" s="32" t="s">
        <v>123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124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125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126</v>
      </c>
      <c r="B61" s="76">
        <f>SUM(B62:B70)</f>
        <v>0</v>
      </c>
      <c r="C61" s="76">
        <f t="shared" ref="C61:G61" si="20">SUM(C62:C70)</f>
        <v>3919058.21</v>
      </c>
      <c r="D61" s="76">
        <f t="shared" si="20"/>
        <v>3919058.21</v>
      </c>
      <c r="E61" s="76">
        <f t="shared" si="20"/>
        <v>554861.07999999996</v>
      </c>
      <c r="F61" s="76">
        <f t="shared" si="20"/>
        <v>554861.07999999996</v>
      </c>
      <c r="G61" s="76">
        <f t="shared" si="20"/>
        <v>3364197.13</v>
      </c>
    </row>
    <row r="62" spans="1:8">
      <c r="A62" s="32" t="s">
        <v>127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128</v>
      </c>
      <c r="B63" s="94">
        <v>0</v>
      </c>
      <c r="C63" s="94">
        <v>600000</v>
      </c>
      <c r="D63" s="76">
        <f t="shared" si="21"/>
        <v>600000</v>
      </c>
      <c r="E63" s="94">
        <v>0</v>
      </c>
      <c r="F63" s="94">
        <v>0</v>
      </c>
      <c r="G63" s="76">
        <f t="shared" si="22"/>
        <v>600000</v>
      </c>
      <c r="H63" s="69" t="s">
        <v>326</v>
      </c>
    </row>
    <row r="64" spans="1:8">
      <c r="A64" s="32" t="s">
        <v>129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130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131</v>
      </c>
      <c r="B66" s="94">
        <v>0</v>
      </c>
      <c r="C66" s="94">
        <v>3319058.21</v>
      </c>
      <c r="D66" s="76">
        <f t="shared" si="21"/>
        <v>3319058.21</v>
      </c>
      <c r="E66" s="94">
        <v>554861.07999999996</v>
      </c>
      <c r="F66" s="94">
        <v>554861.07999999996</v>
      </c>
      <c r="G66" s="76">
        <f t="shared" si="22"/>
        <v>2764197.13</v>
      </c>
      <c r="H66" s="69" t="s">
        <v>329</v>
      </c>
    </row>
    <row r="67" spans="1:8">
      <c r="A67" s="32" t="s">
        <v>132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133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134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135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143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137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138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139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140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196192841.25999999</v>
      </c>
      <c r="C77" s="77">
        <f t="shared" ref="C77:G77" si="26">C9+C43</f>
        <v>96272674.680000007</v>
      </c>
      <c r="D77" s="77">
        <f t="shared" si="26"/>
        <v>292465515.94</v>
      </c>
      <c r="E77" s="77">
        <f t="shared" si="26"/>
        <v>145012946.33999997</v>
      </c>
      <c r="F77" s="77">
        <f t="shared" si="26"/>
        <v>145012946.33999997</v>
      </c>
      <c r="G77" s="77">
        <f t="shared" si="26"/>
        <v>147452569.59999999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7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6" t="s">
        <v>144</v>
      </c>
      <c r="B1" s="97"/>
      <c r="C1" s="97"/>
      <c r="D1" s="97"/>
      <c r="E1" s="97"/>
      <c r="F1" s="97"/>
      <c r="G1" s="97"/>
    </row>
    <row r="2" spans="1:7">
      <c r="A2" s="111" t="s">
        <v>342</v>
      </c>
      <c r="B2" s="112"/>
      <c r="C2" s="112"/>
      <c r="D2" s="112"/>
      <c r="E2" s="112"/>
      <c r="F2" s="112"/>
      <c r="G2" s="113"/>
    </row>
    <row r="3" spans="1:7">
      <c r="A3" s="117" t="s">
        <v>1</v>
      </c>
      <c r="B3" s="118"/>
      <c r="C3" s="118"/>
      <c r="D3" s="118"/>
      <c r="E3" s="118"/>
      <c r="F3" s="118"/>
      <c r="G3" s="119"/>
    </row>
    <row r="4" spans="1:7">
      <c r="A4" s="117" t="s">
        <v>145</v>
      </c>
      <c r="B4" s="118"/>
      <c r="C4" s="118"/>
      <c r="D4" s="118"/>
      <c r="E4" s="118"/>
      <c r="F4" s="118"/>
      <c r="G4" s="119"/>
    </row>
    <row r="5" spans="1:7">
      <c r="A5" s="117" t="s">
        <v>343</v>
      </c>
      <c r="B5" s="118"/>
      <c r="C5" s="118"/>
      <c r="D5" s="118"/>
      <c r="E5" s="118"/>
      <c r="F5" s="118"/>
      <c r="G5" s="119"/>
    </row>
    <row r="6" spans="1:7">
      <c r="A6" s="104" t="s">
        <v>3</v>
      </c>
      <c r="B6" s="105"/>
      <c r="C6" s="105"/>
      <c r="D6" s="105"/>
      <c r="E6" s="105"/>
      <c r="F6" s="105"/>
      <c r="G6" s="106"/>
    </row>
    <row r="7" spans="1:7">
      <c r="A7" s="107" t="s">
        <v>146</v>
      </c>
      <c r="B7" s="98" t="s">
        <v>5</v>
      </c>
      <c r="C7" s="98"/>
      <c r="D7" s="98"/>
      <c r="E7" s="98"/>
      <c r="F7" s="98"/>
      <c r="G7" s="98" t="s">
        <v>6</v>
      </c>
    </row>
    <row r="8" spans="1:7" ht="30">
      <c r="A8" s="103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22"/>
    </row>
    <row r="9" spans="1:7">
      <c r="A9" s="36" t="s">
        <v>147</v>
      </c>
      <c r="B9" s="71">
        <f>B10+B11+B12+B15+B16+B19</f>
        <v>78901015.840000004</v>
      </c>
      <c r="C9" s="71">
        <f t="shared" ref="C9:G9" si="0">C10+C11+C12+C15+C16+C19</f>
        <v>-5986070.9199999999</v>
      </c>
      <c r="D9" s="71">
        <f t="shared" si="0"/>
        <v>72914944.920000002</v>
      </c>
      <c r="E9" s="71">
        <f t="shared" si="0"/>
        <v>34646462.539999999</v>
      </c>
      <c r="F9" s="71">
        <f t="shared" si="0"/>
        <v>34646462.539999999</v>
      </c>
      <c r="G9" s="71">
        <f t="shared" si="0"/>
        <v>38268482.380000003</v>
      </c>
    </row>
    <row r="10" spans="1:7">
      <c r="A10" s="37" t="s">
        <v>148</v>
      </c>
      <c r="B10" s="95">
        <v>78901015.840000004</v>
      </c>
      <c r="C10" s="95">
        <v>-5986070.9199999999</v>
      </c>
      <c r="D10" s="72">
        <f>B10+C10</f>
        <v>72914944.920000002</v>
      </c>
      <c r="E10" s="95">
        <v>34646462.539999999</v>
      </c>
      <c r="F10" s="95">
        <v>34646462.539999999</v>
      </c>
      <c r="G10" s="72">
        <f>D10-E10</f>
        <v>38268482.380000003</v>
      </c>
    </row>
    <row r="11" spans="1:7">
      <c r="A11" s="37" t="s">
        <v>149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150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151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152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153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154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155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156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157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158</v>
      </c>
      <c r="B21" s="71">
        <f>B22+B23+B24+B27+B28+B31</f>
        <v>29229776.809999999</v>
      </c>
      <c r="C21" s="71">
        <f t="shared" ref="C21:G21" si="3">C22+C23+C24+C27+C28+C31</f>
        <v>-860921.13</v>
      </c>
      <c r="D21" s="71">
        <f t="shared" si="3"/>
        <v>28368855.68</v>
      </c>
      <c r="E21" s="71">
        <f t="shared" si="3"/>
        <v>10331743.529999999</v>
      </c>
      <c r="F21" s="71">
        <f t="shared" si="3"/>
        <v>10331743.529999999</v>
      </c>
      <c r="G21" s="71">
        <f t="shared" si="3"/>
        <v>18037112.149999999</v>
      </c>
    </row>
    <row r="22" spans="1:7">
      <c r="A22" s="37" t="s">
        <v>148</v>
      </c>
      <c r="B22" s="95">
        <v>29229776.809999999</v>
      </c>
      <c r="C22" s="95">
        <v>-860921.13</v>
      </c>
      <c r="D22" s="72">
        <f>B22+C22</f>
        <v>28368855.68</v>
      </c>
      <c r="E22" s="95">
        <v>10331743.529999999</v>
      </c>
      <c r="F22" s="95">
        <v>10331743.529999999</v>
      </c>
      <c r="G22" s="72">
        <f>D22-E22</f>
        <v>18037112.149999999</v>
      </c>
    </row>
    <row r="23" spans="1:7">
      <c r="A23" s="37" t="s">
        <v>149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150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151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152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153</v>
      </c>
      <c r="B27" s="72"/>
      <c r="C27" s="72"/>
      <c r="D27" s="72"/>
      <c r="E27" s="72"/>
      <c r="F27" s="72"/>
      <c r="G27" s="72"/>
    </row>
    <row r="28" spans="1:7" ht="30">
      <c r="A28" s="41" t="s">
        <v>154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155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156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157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159</v>
      </c>
      <c r="B33" s="71">
        <f>B9+B21</f>
        <v>108130792.65000001</v>
      </c>
      <c r="C33" s="71">
        <f t="shared" ref="C33:G33" si="6">C9+C21</f>
        <v>-6846992.0499999998</v>
      </c>
      <c r="D33" s="71">
        <f t="shared" si="6"/>
        <v>101283800.59999999</v>
      </c>
      <c r="E33" s="71">
        <f t="shared" si="6"/>
        <v>44978206.07</v>
      </c>
      <c r="F33" s="71">
        <f t="shared" si="6"/>
        <v>44978206.07</v>
      </c>
      <c r="G33" s="71">
        <f t="shared" si="6"/>
        <v>56305594.530000001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524111030449</cp:lastModifiedBy>
  <cp:lastPrinted>2021-08-31T16:29:32Z</cp:lastPrinted>
  <dcterms:created xsi:type="dcterms:W3CDTF">2018-11-21T18:09:30Z</dcterms:created>
  <dcterms:modified xsi:type="dcterms:W3CDTF">2021-08-31T16:29:43Z</dcterms:modified>
</cp:coreProperties>
</file>