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LDF\"/>
    </mc:Choice>
  </mc:AlternateContent>
  <xr:revisionPtr revIDLastSave="0" documentId="8_{69196035-AEAA-4FA3-BAD4-5899B0EFF48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17" i="2"/>
  <c r="D17" i="2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D9" i="2" l="1"/>
  <c r="G10" i="2"/>
  <c r="G9" i="2" s="1"/>
  <c r="G20" i="2"/>
  <c r="G19" i="2" s="1"/>
  <c r="D19" i="2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D11" i="3"/>
  <c r="G11" i="3" s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F21" i="4" s="1"/>
  <c r="E28" i="4"/>
  <c r="E21" i="4" s="1"/>
  <c r="D28" i="4"/>
  <c r="D21" i="4" s="1"/>
  <c r="C28" i="4"/>
  <c r="C21" i="4" s="1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C9" i="3" l="1"/>
  <c r="B9" i="1"/>
  <c r="F43" i="3"/>
  <c r="F9" i="4"/>
  <c r="F29" i="2"/>
  <c r="F33" i="4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F84" i="1"/>
  <c r="B84" i="1"/>
  <c r="C84" i="1"/>
  <c r="G84" i="1"/>
  <c r="D84" i="1"/>
  <c r="F9" i="1"/>
  <c r="C9" i="1"/>
  <c r="G9" i="1"/>
  <c r="E9" i="1"/>
  <c r="D9" i="1"/>
  <c r="F77" i="3" l="1"/>
  <c r="B77" i="3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<sst xmlns="http://schemas.openxmlformats.org/spreadsheetml/2006/main" count="495" uniqueCount="344">
  <si>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</si>
  <si>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</si>
  <si>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</si>
  <si>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</si>
  <si>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</si>
  <si>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</si>
  <si>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</si>
  <si>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</si>
  <si>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</si>
  <si>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</si>
  <si>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</si>
  <si>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</si>
  <si>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</si>
  <si>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</si>
  <si>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</si>
  <si>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</si>
  <si>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</si>
  <si>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</si>
  <si>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</si>
  <si>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</si>
  <si>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</si>
  <si>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</si>
  <si>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</si>
  <si>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</si>
  <si>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</si>
  <si>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</si>
  <si>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</si>
  <si>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</si>
  <si>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</si>
  <si>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</si>
  <si>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</si>
  <si>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</si>
  <si>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</si>
  <si>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</si>
  <si>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</si>
  <si>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</si>
  <si>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</si>
  <si>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</si>
  <si>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</si>
  <si>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</si>
  <si>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</si>
  <si>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</si>
  <si>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</si>
  <si>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</si>
  <si>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</si>
  <si>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</si>
  <si>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</si>
  <si>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</si>
  <si>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</si>
  <si>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</si>
  <si>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</si>
  <si>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</si>
  <si>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</si>
  <si>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</si>
  <si>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</si>
  <si>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</si>
  <si>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</si>
  <si>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</si>
  <si>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</si>
  <si>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</si>
  <si>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</si>
  <si>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</si>
  <si>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</si>
  <si>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</si>
  <si>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</si>
  <si>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</si>
  <si>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</si>
  <si>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</si>
  <si>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</si>
  <si>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</si>
  <si>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</si>
  <si>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</si>
  <si>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</si>
  <si>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</si>
  <si>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</si>
  <si>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</si>
  <si>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</si>
  <si>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</si>
  <si>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</si>
  <si>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</si>
  <si>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</si>
  <si>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</si>
  <si>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</si>
  <si>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</si>
  <si>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</si>
  <si>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</si>
  <si>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</si>
  <si>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</si>
  <si>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</si>
  <si>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</si>
  <si>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</si>
  <si>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</si>
  <si>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</si>
  <si>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</si>
  <si>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</si>
  <si>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</si>
  <si>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</si>
  <si>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</si>
  <si>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</si>
  <si>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</si>
  <si>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</si>
  <si>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</si>
  <si>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</si>
  <si>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</si>
  <si>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</si>
  <si>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</si>
  <si>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</si>
  <si>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</si>
  <si>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</si>
  <si>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</si>
  <si>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</si>
  <si>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</si>
  <si>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</si>
  <si>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</si>
  <si>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</si>
  <si>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</si>
  <si>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</si>
  <si>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</si>
  <si>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</si>
  <si>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</si>
  <si>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</si>
  <si>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</si>
  <si>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</si>
  <si>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</si>
  <si>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</si>
  <si>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</si>
  <si>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</si>
  <si>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</si>
  <si>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</si>
  <si>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</si>
  <si>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</si>
  <si>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</si>
  <si>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</si>
  <si>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</si>
  <si>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</si>
  <si>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</si>
  <si>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</si>
  <si>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</si>
  <si>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</si>
  <si>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</si>
  <si>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</si>
  <si>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</si>
  <si>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</si>
  <si>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</si>
  <si>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</si>
  <si>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</si>
  <si>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</si>
  <si>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</si>
  <si>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</si>
  <si>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</si>
  <si>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</si>
  <si>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</si>
  <si>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</si>
  <si>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</si>
  <si>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</si>
  <si>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</si>
  <si>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</si>
  <si>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</si>
  <si>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</si>
  <si>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</si>
  <si>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</si>
  <si>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</si>
  <si>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</si>
  <si>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</si>
  <si>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</si>
  <si>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</si>
  <si>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</si>
  <si>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</si>
  <si>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</si>
  <si>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</si>
  <si>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</si>
  <si>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</si>
  <si>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</si>
  <si>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</si>
  <si>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</si>
  <si>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</si>
  <si>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</si>
  <si>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</si>
  <si>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</si>
  <si>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</si>
  <si>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</si>
  <si>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</si>
  <si>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</si>
  <si>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</si>
  <si>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</si>
  <si>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</si>
  <si>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</si>
  <si>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</si>
  <si>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</si>
  <si>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</si>
  <si>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</si>
  <si>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</si>
  <si>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</si>
  <si>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</si>
  <si>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</si>
  <si>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</si>
  <si>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</si>
  <si>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</si>
  <si>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</si>
  <si>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</si>
  <si>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</si>
  <si>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</si>
  <si>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</si>
  <si>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</si>
  <si>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</si>
  <si>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</si>
  <si>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</si>
  <si>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</si>
  <si>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</si>
  <si>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</si>
  <si>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</si>
  <si>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</si>
  <si>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</si>
  <si>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</si>
  <si>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</si>
  <si>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</si>
  <si>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</si>
  <si>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</si>
  <si>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</si>
  <si>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</si>
  <si>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</si>
  <si>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</si>
  <si>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</si>
  <si>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</si>
  <si>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</si>
  <si>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</si>
  <si>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</si>
  <si>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</si>
  <si>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</si>
  <si>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</si>
  <si>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</si>
  <si>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</si>
  <si>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</si>
  <si>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</si>
  <si>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</si>
  <si>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</si>
  <si>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</si>
  <si>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</si>
  <si>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</si>
  <si>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</si>
  <si>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</si>
  <si>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</si>
  <si>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</si>
  <si>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</si>
  <si>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</si>
  <si>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</si>
  <si>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</si>
  <si>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</si>
  <si>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</si>
  <si>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</si>
  <si>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</si>
  <si>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</si>
  <si>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</si>
  <si>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</si>
  <si>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</si>
  <si>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</si>
  <si>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</si>
  <si>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</si>
  <si>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</si>
  <si>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</si>
  <si>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</si>
  <si>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</si>
  <si>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</si>
  <si>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</si>
  <si>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</si>
  <si>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</si>
  <si>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</si>
  <si>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</si>
  <si>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</si>
  <si>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</si>
  <si>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</si>
  <si>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</si>
  <si>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</si>
  <si>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</si>
  <si>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</si>
  <si>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</si>
  <si>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</si>
  <si>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</si>
  <si>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</si>
  <si>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</si>
  <si>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</si>
  <si>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</si>
  <si>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</si>
  <si>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</si>
  <si>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</si>
  <si>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</si>
  <si>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</si>
  <si>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</si>
  <si>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</si>
  <si>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</si>
  <si>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</si>
  <si>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</si>
  <si>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</si>
  <si>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</si>
  <si>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</si>
  <si>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</si>
  <si>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</si>
  <si>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</si>
  <si>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</si>
  <si>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</si>
  <si>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</si>
  <si>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</si>
  <si>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</si>
  <si>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</si>
  <si>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</si>
  <si>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</si>
  <si>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</si>
  <si>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</si>
  <si>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</si>
  <si>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</si>
  <si>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</si>
  <si>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</si>
  <si>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</si>
  <si>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</si>
  <si>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</si>
  <si>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</si>
  <si>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</si>
  <si>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</si>
  <si>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</si>
  <si>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</si>
  <si>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</si>
  <si>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</si>
  <si>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</si>
  <si>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</si>
  <si>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</si>
  <si>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</si>
  <si>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</si>
  <si>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</si>
  <si>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</si>
  <si>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</si>
  <si>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</si>
  <si>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</si>
  <si>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</si>
  <si>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</si>
  <si>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</si>
  <si>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</si>
  <si>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</si>
  <si>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</si>
  <si>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</si>
  <si>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</si>
  <si>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</si>
  <si>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</si>
  <si>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Municipio de Romita, Gto.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</si>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</sst>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342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343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119318093.25999999</v>
      </c>
      <c r="C9" s="86">
        <f t="shared" ref="C9:G9" si="0">C10+C18+C189+C28+C38+C48+C58+C62+C71+C75</f>
        <v>30404876.73</v>
      </c>
      <c r="D9" s="86">
        <f t="shared" si="0"/>
        <v>149722969.98999998</v>
      </c>
      <c r="E9" s="86">
        <f t="shared" si="0"/>
        <v>111258751.19999999</v>
      </c>
      <c r="F9" s="86">
        <f t="shared" si="0"/>
        <v>107822880.31</v>
      </c>
      <c r="G9" s="86">
        <f t="shared" si="0"/>
        <v>38464218.789999992</v>
      </c>
    </row>
    <row r="10" spans="1:8">
      <c r="A10" s="8" t="s">
        <v>13</v>
      </c>
      <c r="B10" s="87">
        <f>SUM(B11:B17)</f>
        <v>78901015.840000004</v>
      </c>
      <c r="C10" s="87">
        <f t="shared" ref="C10:G10" si="1">SUM(C11:C17)</f>
        <v>-2651747.14</v>
      </c>
      <c r="D10" s="87">
        <f t="shared" si="1"/>
        <v>76249268.699999988</v>
      </c>
      <c r="E10" s="87">
        <f t="shared" si="1"/>
        <v>51282461.770000003</v>
      </c>
      <c r="F10" s="87">
        <f t="shared" si="1"/>
        <v>51282461.770000003</v>
      </c>
      <c r="G10" s="87">
        <f t="shared" si="1"/>
        <v>24966806.929999996</v>
      </c>
    </row>
    <row r="11" spans="1:8">
      <c r="A11" s="9" t="s">
        <v>14</v>
      </c>
      <c r="B11" s="118">
        <v>42678118.329999998</v>
      </c>
      <c r="C11" s="118">
        <v>-2932714.64</v>
      </c>
      <c r="D11" s="87">
        <f>B11+C11</f>
        <v>39745403.689999998</v>
      </c>
      <c r="E11" s="118">
        <v>28450780.440000001</v>
      </c>
      <c r="F11" s="118">
        <v>28450780.440000001</v>
      </c>
      <c r="G11" s="87">
        <f>D11-E11</f>
        <v>11294623.249999996</v>
      </c>
      <c r="H11" s="45" t="s">
        <v>160</v>
      </c>
    </row>
    <row r="12" spans="1:8">
      <c r="A12" s="9" t="s">
        <v>15</v>
      </c>
      <c r="B12" s="118">
        <v>5532600</v>
      </c>
      <c r="C12" s="118">
        <v>2555216.12</v>
      </c>
      <c r="D12" s="87">
        <f t="shared" ref="D12:D17" si="2">B12+C12</f>
        <v>8087816.1200000001</v>
      </c>
      <c r="E12" s="118">
        <v>5837627.9000000004</v>
      </c>
      <c r="F12" s="118">
        <v>5837627.9000000004</v>
      </c>
      <c r="G12" s="87">
        <f t="shared" ref="G12:G17" si="3">D12-E12</f>
        <v>2250188.2199999997</v>
      </c>
      <c r="H12" s="45" t="s">
        <v>161</v>
      </c>
    </row>
    <row r="13" spans="1:8">
      <c r="A13" s="9" t="s">
        <v>16</v>
      </c>
      <c r="B13" s="118">
        <v>7203645.9000000004</v>
      </c>
      <c r="C13" s="118">
        <v>-26908.5</v>
      </c>
      <c r="D13" s="87">
        <f t="shared" si="2"/>
        <v>7176737.4000000004</v>
      </c>
      <c r="E13" s="118">
        <v>391372.11</v>
      </c>
      <c r="F13" s="118">
        <v>391372.11</v>
      </c>
      <c r="G13" s="87">
        <f t="shared" si="3"/>
        <v>6785365.29</v>
      </c>
      <c r="H13" s="45" t="s">
        <v>162</v>
      </c>
    </row>
    <row r="14" spans="1:8">
      <c r="A14" s="9" t="s">
        <v>17</v>
      </c>
      <c r="B14" s="118">
        <v>11263417.25</v>
      </c>
      <c r="C14" s="118">
        <v>-1611707.5</v>
      </c>
      <c r="D14" s="87">
        <f t="shared" si="2"/>
        <v>9651709.75</v>
      </c>
      <c r="E14" s="118">
        <v>8863062.5999999996</v>
      </c>
      <c r="F14" s="118">
        <v>8863062.5999999996</v>
      </c>
      <c r="G14" s="87">
        <f t="shared" si="3"/>
        <v>788647.15000000037</v>
      </c>
      <c r="H14" s="45" t="s">
        <v>163</v>
      </c>
    </row>
    <row r="15" spans="1:8">
      <c r="A15" s="9" t="s">
        <v>18</v>
      </c>
      <c r="B15" s="118">
        <v>12223234.359999999</v>
      </c>
      <c r="C15" s="118">
        <v>-635632.62</v>
      </c>
      <c r="D15" s="87">
        <f t="shared" si="2"/>
        <v>11587601.74</v>
      </c>
      <c r="E15" s="118">
        <v>7739618.7199999997</v>
      </c>
      <c r="F15" s="118">
        <v>7739618.7199999997</v>
      </c>
      <c r="G15" s="87">
        <f t="shared" si="3"/>
        <v>3847983.0200000005</v>
      </c>
      <c r="H15" s="45" t="s">
        <v>164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165</v>
      </c>
    </row>
    <row r="17" spans="1:8">
      <c r="A17" s="9" t="s">
        <v>20</v>
      </c>
      <c r="B17" s="87"/>
      <c r="C17" s="87"/>
      <c r="D17" s="87">
        <f t="shared" si="2"/>
        <v>0</v>
      </c>
      <c r="E17" s="87"/>
      <c r="F17" s="87"/>
      <c r="G17" s="87">
        <f t="shared" si="3"/>
        <v>0</v>
      </c>
      <c r="H17" s="45" t="s">
        <v>166</v>
      </c>
    </row>
    <row r="18" spans="1:8">
      <c r="A18" s="8" t="s">
        <v>21</v>
      </c>
      <c r="B18" s="87">
        <f>SUM(B19:B27)</f>
        <v>4367919.1900000004</v>
      </c>
      <c r="C18" s="87">
        <f t="shared" ref="C18:G18" si="4">SUM(C19:C27)</f>
        <v>790212.2</v>
      </c>
      <c r="D18" s="87">
        <f t="shared" si="4"/>
        <v>5158131.3900000006</v>
      </c>
      <c r="E18" s="87">
        <f t="shared" si="4"/>
        <v>3003088.9699999997</v>
      </c>
      <c r="F18" s="87">
        <f t="shared" si="4"/>
        <v>3003088.9699999997</v>
      </c>
      <c r="G18" s="87">
        <f t="shared" si="4"/>
        <v>2155042.42</v>
      </c>
    </row>
    <row r="19" spans="1:8">
      <c r="A19" s="9" t="s">
        <v>22</v>
      </c>
      <c r="B19" s="118">
        <v>1615043.06</v>
      </c>
      <c r="C19" s="118">
        <v>124000</v>
      </c>
      <c r="D19" s="87">
        <f t="shared" ref="D19:D27" si="5">B19+C19</f>
        <v>1739043.06</v>
      </c>
      <c r="E19" s="118">
        <v>827736.47</v>
      </c>
      <c r="F19" s="118">
        <v>827736.47</v>
      </c>
      <c r="G19" s="87">
        <f t="shared" ref="G19:G27" si="6">D19-E19</f>
        <v>911306.59000000008</v>
      </c>
      <c r="H19" s="46" t="s">
        <v>167</v>
      </c>
    </row>
    <row r="20" spans="1:8">
      <c r="A20" s="9" t="s">
        <v>23</v>
      </c>
      <c r="B20" s="118">
        <v>561415.59</v>
      </c>
      <c r="C20" s="118">
        <v>75630.009999999995</v>
      </c>
      <c r="D20" s="87">
        <f t="shared" si="5"/>
        <v>637045.6</v>
      </c>
      <c r="E20" s="118">
        <v>455981.45</v>
      </c>
      <c r="F20" s="118">
        <v>455981.45</v>
      </c>
      <c r="G20" s="87">
        <f t="shared" si="6"/>
        <v>181064.14999999997</v>
      </c>
      <c r="H20" s="46" t="s">
        <v>168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169</v>
      </c>
    </row>
    <row r="22" spans="1:8">
      <c r="A22" s="9" t="s">
        <v>25</v>
      </c>
      <c r="B22" s="118">
        <v>217983.9</v>
      </c>
      <c r="C22" s="118">
        <v>85101.18</v>
      </c>
      <c r="D22" s="87">
        <f t="shared" si="5"/>
        <v>303085.07999999996</v>
      </c>
      <c r="E22" s="118">
        <v>110287.16</v>
      </c>
      <c r="F22" s="118">
        <v>110287.16</v>
      </c>
      <c r="G22" s="87">
        <f t="shared" si="6"/>
        <v>192797.91999999995</v>
      </c>
      <c r="H22" s="46" t="s">
        <v>170</v>
      </c>
    </row>
    <row r="23" spans="1:8">
      <c r="A23" s="9" t="s">
        <v>26</v>
      </c>
      <c r="B23" s="118">
        <v>12000</v>
      </c>
      <c r="C23" s="118">
        <v>0</v>
      </c>
      <c r="D23" s="87">
        <f t="shared" si="5"/>
        <v>12000</v>
      </c>
      <c r="E23" s="118">
        <v>0</v>
      </c>
      <c r="F23" s="118">
        <v>0</v>
      </c>
      <c r="G23" s="87">
        <f t="shared" si="6"/>
        <v>12000</v>
      </c>
      <c r="H23" s="46" t="s">
        <v>171</v>
      </c>
    </row>
    <row r="24" spans="1:8">
      <c r="A24" s="9" t="s">
        <v>27</v>
      </c>
      <c r="B24" s="118">
        <v>1457927.7</v>
      </c>
      <c r="C24" s="118">
        <v>437714.55</v>
      </c>
      <c r="D24" s="87">
        <f t="shared" si="5"/>
        <v>1895642.25</v>
      </c>
      <c r="E24" s="118">
        <v>1523022.99</v>
      </c>
      <c r="F24" s="118">
        <v>1523022.99</v>
      </c>
      <c r="G24" s="87">
        <f t="shared" si="6"/>
        <v>372619.26</v>
      </c>
      <c r="H24" s="46" t="s">
        <v>172</v>
      </c>
    </row>
    <row r="25" spans="1:8">
      <c r="A25" s="9" t="s">
        <v>28</v>
      </c>
      <c r="B25" s="118">
        <v>8000</v>
      </c>
      <c r="C25" s="118">
        <v>300.08</v>
      </c>
      <c r="D25" s="87">
        <f t="shared" si="5"/>
        <v>8300.08</v>
      </c>
      <c r="E25" s="118">
        <v>3300.08</v>
      </c>
      <c r="F25" s="118">
        <v>3300.08</v>
      </c>
      <c r="G25" s="87">
        <f t="shared" si="6"/>
        <v>5000</v>
      </c>
      <c r="H25" s="46" t="s">
        <v>173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174</v>
      </c>
    </row>
    <row r="27" spans="1:8">
      <c r="A27" s="9" t="s">
        <v>30</v>
      </c>
      <c r="B27" s="118">
        <v>495548.94</v>
      </c>
      <c r="C27" s="118">
        <v>67466.38</v>
      </c>
      <c r="D27" s="87">
        <f t="shared" si="5"/>
        <v>563015.32000000007</v>
      </c>
      <c r="E27" s="118">
        <v>82760.820000000007</v>
      </c>
      <c r="F27" s="118">
        <v>82760.820000000007</v>
      </c>
      <c r="G27" s="87">
        <f t="shared" si="6"/>
        <v>480254.50000000006</v>
      </c>
      <c r="H27" s="46" t="s">
        <v>175</v>
      </c>
    </row>
    <row r="28" spans="1:8">
      <c r="A28" s="8" t="s">
        <v>31</v>
      </c>
      <c r="B28" s="87">
        <f>SUM(B29:B37)</f>
        <v>11629480.679999998</v>
      </c>
      <c r="C28" s="87">
        <f t="shared" ref="C28:G28" si="7">SUM(C29:C37)</f>
        <v>4588422.08</v>
      </c>
      <c r="D28" s="87">
        <f t="shared" si="7"/>
        <v>16217902.759999998</v>
      </c>
      <c r="E28" s="87">
        <f t="shared" si="7"/>
        <v>13190215.359999999</v>
      </c>
      <c r="F28" s="87">
        <f t="shared" si="7"/>
        <v>13171042.879999999</v>
      </c>
      <c r="G28" s="87">
        <f t="shared" si="7"/>
        <v>3027687.3999999994</v>
      </c>
    </row>
    <row r="29" spans="1:8">
      <c r="A29" s="9" t="s">
        <v>32</v>
      </c>
      <c r="B29" s="118">
        <v>5906204.8300000001</v>
      </c>
      <c r="C29" s="118">
        <v>474806.28</v>
      </c>
      <c r="D29" s="87">
        <f t="shared" ref="D29:D82" si="8">B29+C29</f>
        <v>6381011.1100000003</v>
      </c>
      <c r="E29" s="118">
        <v>5596129.7300000004</v>
      </c>
      <c r="F29" s="118">
        <v>5576957.25</v>
      </c>
      <c r="G29" s="87">
        <f t="shared" ref="G29:G37" si="9">D29-E29</f>
        <v>784881.37999999989</v>
      </c>
      <c r="H29" s="47" t="s">
        <v>176</v>
      </c>
    </row>
    <row r="30" spans="1:8">
      <c r="A30" s="9" t="s">
        <v>33</v>
      </c>
      <c r="B30" s="118">
        <v>1130303.51</v>
      </c>
      <c r="C30" s="118">
        <v>-99850</v>
      </c>
      <c r="D30" s="87">
        <f t="shared" si="8"/>
        <v>1030453.51</v>
      </c>
      <c r="E30" s="118">
        <v>722199.76</v>
      </c>
      <c r="F30" s="118">
        <v>722199.76</v>
      </c>
      <c r="G30" s="87">
        <f t="shared" si="9"/>
        <v>308253.75</v>
      </c>
      <c r="H30" s="47" t="s">
        <v>177</v>
      </c>
    </row>
    <row r="31" spans="1:8">
      <c r="A31" s="9" t="s">
        <v>34</v>
      </c>
      <c r="B31" s="118">
        <v>873366.76</v>
      </c>
      <c r="C31" s="118">
        <v>1455240</v>
      </c>
      <c r="D31" s="87">
        <f t="shared" si="8"/>
        <v>2328606.7599999998</v>
      </c>
      <c r="E31" s="118">
        <v>2068745.15</v>
      </c>
      <c r="F31" s="118">
        <v>2068745.15</v>
      </c>
      <c r="G31" s="87">
        <f t="shared" si="9"/>
        <v>259861.60999999987</v>
      </c>
      <c r="H31" s="47" t="s">
        <v>178</v>
      </c>
    </row>
    <row r="32" spans="1:8">
      <c r="A32" s="9" t="s">
        <v>35</v>
      </c>
      <c r="B32" s="118">
        <v>230000</v>
      </c>
      <c r="C32" s="118">
        <v>-71315.789999999994</v>
      </c>
      <c r="D32" s="87">
        <f t="shared" si="8"/>
        <v>158684.21000000002</v>
      </c>
      <c r="E32" s="118">
        <v>21650.45</v>
      </c>
      <c r="F32" s="118">
        <v>21650.45</v>
      </c>
      <c r="G32" s="87">
        <f t="shared" si="9"/>
        <v>137033.76</v>
      </c>
      <c r="H32" s="47" t="s">
        <v>179</v>
      </c>
    </row>
    <row r="33" spans="1:8">
      <c r="A33" s="9" t="s">
        <v>36</v>
      </c>
      <c r="B33" s="118">
        <v>529825.74</v>
      </c>
      <c r="C33" s="118">
        <v>1351546.13</v>
      </c>
      <c r="D33" s="87">
        <f t="shared" si="8"/>
        <v>1881371.8699999999</v>
      </c>
      <c r="E33" s="118">
        <v>1244074.26</v>
      </c>
      <c r="F33" s="118">
        <v>1244074.26</v>
      </c>
      <c r="G33" s="87">
        <f t="shared" si="9"/>
        <v>637297.60999999987</v>
      </c>
      <c r="H33" s="47" t="s">
        <v>180</v>
      </c>
    </row>
    <row r="34" spans="1:8">
      <c r="A34" s="9" t="s">
        <v>37</v>
      </c>
      <c r="B34" s="118">
        <v>209507.37</v>
      </c>
      <c r="C34" s="118">
        <v>840000</v>
      </c>
      <c r="D34" s="87">
        <f t="shared" si="8"/>
        <v>1049507.3700000001</v>
      </c>
      <c r="E34" s="118">
        <v>1017316.33</v>
      </c>
      <c r="F34" s="118">
        <v>1017316.33</v>
      </c>
      <c r="G34" s="87">
        <f t="shared" si="9"/>
        <v>32191.040000000154</v>
      </c>
      <c r="H34" s="47" t="s">
        <v>181</v>
      </c>
    </row>
    <row r="35" spans="1:8">
      <c r="A35" s="9" t="s">
        <v>38</v>
      </c>
      <c r="B35" s="118">
        <v>272781.87</v>
      </c>
      <c r="C35" s="118">
        <v>-6183.95</v>
      </c>
      <c r="D35" s="87">
        <f t="shared" si="8"/>
        <v>266597.92</v>
      </c>
      <c r="E35" s="118">
        <v>153385.23000000001</v>
      </c>
      <c r="F35" s="118">
        <v>153385.23000000001</v>
      </c>
      <c r="G35" s="87">
        <f t="shared" si="9"/>
        <v>113212.68999999997</v>
      </c>
      <c r="H35" s="47" t="s">
        <v>182</v>
      </c>
    </row>
    <row r="36" spans="1:8">
      <c r="A36" s="9" t="s">
        <v>39</v>
      </c>
      <c r="B36" s="118">
        <v>1697490.6</v>
      </c>
      <c r="C36" s="118">
        <v>115050</v>
      </c>
      <c r="D36" s="87">
        <f t="shared" si="8"/>
        <v>1812540.6</v>
      </c>
      <c r="E36" s="118">
        <v>1299164.04</v>
      </c>
      <c r="F36" s="118">
        <v>1299164.04</v>
      </c>
      <c r="G36" s="87">
        <f t="shared" si="9"/>
        <v>513376.56000000006</v>
      </c>
      <c r="H36" s="47" t="s">
        <v>183</v>
      </c>
    </row>
    <row r="37" spans="1:8">
      <c r="A37" s="9" t="s">
        <v>40</v>
      </c>
      <c r="B37" s="118">
        <v>780000</v>
      </c>
      <c r="C37" s="118">
        <v>529129.41</v>
      </c>
      <c r="D37" s="87">
        <f t="shared" si="8"/>
        <v>1309129.4100000001</v>
      </c>
      <c r="E37" s="118">
        <v>1067550.4099999999</v>
      </c>
      <c r="F37" s="118">
        <v>1067550.4099999999</v>
      </c>
      <c r="G37" s="87">
        <f t="shared" si="9"/>
        <v>241579.00000000023</v>
      </c>
      <c r="H37" s="47" t="s">
        <v>184</v>
      </c>
    </row>
    <row r="38" spans="1:8">
      <c r="A38" s="8" t="s">
        <v>41</v>
      </c>
      <c r="B38" s="87">
        <f>SUM(B39:B47)</f>
        <v>17438463.149999999</v>
      </c>
      <c r="C38" s="87">
        <f t="shared" ref="C38:G38" si="10">SUM(C39:C47)</f>
        <v>17474093.68</v>
      </c>
      <c r="D38" s="87">
        <f t="shared" si="10"/>
        <v>34912556.829999998</v>
      </c>
      <c r="E38" s="87">
        <f t="shared" si="10"/>
        <v>29681352.879999999</v>
      </c>
      <c r="F38" s="87">
        <f t="shared" si="10"/>
        <v>29565352.879999999</v>
      </c>
      <c r="G38" s="87">
        <f t="shared" si="10"/>
        <v>5231203.9499999993</v>
      </c>
    </row>
    <row r="39" spans="1:8">
      <c r="A39" s="9" t="s">
        <v>42</v>
      </c>
      <c r="B39" s="118">
        <v>11500000</v>
      </c>
      <c r="C39" s="118">
        <v>0</v>
      </c>
      <c r="D39" s="87">
        <f t="shared" si="8"/>
        <v>11500000</v>
      </c>
      <c r="E39" s="118">
        <v>8926875</v>
      </c>
      <c r="F39" s="118">
        <v>8926875</v>
      </c>
      <c r="G39" s="87">
        <f t="shared" ref="G39:G47" si="11">D39-E39</f>
        <v>2573125</v>
      </c>
      <c r="H39" s="48" t="s">
        <v>185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186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187</v>
      </c>
    </row>
    <row r="42" spans="1:8">
      <c r="A42" s="9" t="s">
        <v>45</v>
      </c>
      <c r="B42" s="118">
        <v>5938463.1500000004</v>
      </c>
      <c r="C42" s="118">
        <v>17474093.68</v>
      </c>
      <c r="D42" s="87">
        <f t="shared" si="8"/>
        <v>23412556.829999998</v>
      </c>
      <c r="E42" s="118">
        <v>20754477.879999999</v>
      </c>
      <c r="F42" s="118">
        <v>20638477.879999999</v>
      </c>
      <c r="G42" s="87">
        <f t="shared" si="11"/>
        <v>2658078.9499999993</v>
      </c>
      <c r="H42" s="48" t="s">
        <v>188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189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190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339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338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191</v>
      </c>
    </row>
    <row r="48" spans="1:8">
      <c r="A48" s="8" t="s">
        <v>51</v>
      </c>
      <c r="B48" s="87">
        <f>SUM(B49:B57)</f>
        <v>51214.400000000001</v>
      </c>
      <c r="C48" s="87">
        <f t="shared" ref="C48:G48" si="12">SUM(C49:C57)</f>
        <v>2579968</v>
      </c>
      <c r="D48" s="87">
        <f t="shared" si="12"/>
        <v>2631182.4</v>
      </c>
      <c r="E48" s="87">
        <f t="shared" si="12"/>
        <v>79968</v>
      </c>
      <c r="F48" s="87">
        <f t="shared" si="12"/>
        <v>79968</v>
      </c>
      <c r="G48" s="87">
        <f t="shared" si="12"/>
        <v>2551214.4</v>
      </c>
    </row>
    <row r="49" spans="1:8">
      <c r="A49" s="9" t="s">
        <v>52</v>
      </c>
      <c r="B49" s="118">
        <v>47214.400000000001</v>
      </c>
      <c r="C49" s="118">
        <v>79968</v>
      </c>
      <c r="D49" s="87">
        <f t="shared" si="8"/>
        <v>127182.39999999999</v>
      </c>
      <c r="E49" s="118">
        <v>79968</v>
      </c>
      <c r="F49" s="118">
        <v>79968</v>
      </c>
      <c r="G49" s="87">
        <f t="shared" ref="G49:G57" si="13">D49-E49</f>
        <v>47214.399999999994</v>
      </c>
      <c r="H49" s="49" t="s">
        <v>192</v>
      </c>
    </row>
    <row r="50" spans="1:8">
      <c r="A50" s="9" t="s">
        <v>53</v>
      </c>
      <c r="B50" s="87"/>
      <c r="C50" s="87"/>
      <c r="D50" s="87">
        <f t="shared" si="8"/>
        <v>0</v>
      </c>
      <c r="E50" s="87"/>
      <c r="F50" s="87"/>
      <c r="G50" s="87">
        <f t="shared" si="13"/>
        <v>0</v>
      </c>
      <c r="H50" s="49" t="s">
        <v>193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194</v>
      </c>
    </row>
    <row r="52" spans="1:8">
      <c r="A52" s="9" t="s">
        <v>55</v>
      </c>
      <c r="B52" s="87"/>
      <c r="C52" s="87"/>
      <c r="D52" s="87">
        <f t="shared" si="8"/>
        <v>0</v>
      </c>
      <c r="E52" s="87"/>
      <c r="F52" s="87"/>
      <c r="G52" s="87">
        <f t="shared" si="13"/>
        <v>0</v>
      </c>
      <c r="H52" s="49" t="s">
        <v>195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196</v>
      </c>
    </row>
    <row r="54" spans="1:8">
      <c r="A54" s="9" t="s">
        <v>57</v>
      </c>
      <c r="B54" s="118">
        <v>4000</v>
      </c>
      <c r="C54" s="118">
        <v>1250000</v>
      </c>
      <c r="D54" s="87">
        <f t="shared" si="8"/>
        <v>1254000</v>
      </c>
      <c r="E54" s="118">
        <v>0</v>
      </c>
      <c r="F54" s="118">
        <v>0</v>
      </c>
      <c r="G54" s="87">
        <f t="shared" si="13"/>
        <v>1254000</v>
      </c>
      <c r="H54" s="49" t="s">
        <v>197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198</v>
      </c>
    </row>
    <row r="56" spans="1:8">
      <c r="A56" s="9" t="s">
        <v>59</v>
      </c>
      <c r="B56" s="118">
        <v>0</v>
      </c>
      <c r="C56" s="118">
        <v>1250000</v>
      </c>
      <c r="D56" s="87">
        <f t="shared" si="8"/>
        <v>1250000</v>
      </c>
      <c r="E56" s="118">
        <v>0</v>
      </c>
      <c r="F56" s="118">
        <v>0</v>
      </c>
      <c r="G56" s="87">
        <f t="shared" si="13"/>
        <v>1250000</v>
      </c>
      <c r="H56" s="49" t="s">
        <v>199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200</v>
      </c>
    </row>
    <row r="58" spans="1:8">
      <c r="A58" s="8" t="s">
        <v>61</v>
      </c>
      <c r="B58" s="87">
        <f>SUM(B59:B61)</f>
        <v>150000</v>
      </c>
      <c r="C58" s="87">
        <f t="shared" ref="C58:G58" si="14">SUM(C59:C61)</f>
        <v>5903261.1900000004</v>
      </c>
      <c r="D58" s="87">
        <f t="shared" si="14"/>
        <v>6053261.1900000004</v>
      </c>
      <c r="E58" s="87">
        <f t="shared" si="14"/>
        <v>5891019.7000000002</v>
      </c>
      <c r="F58" s="87">
        <f t="shared" si="14"/>
        <v>2590321.29</v>
      </c>
      <c r="G58" s="87">
        <f t="shared" si="14"/>
        <v>162241.49000000022</v>
      </c>
    </row>
    <row r="59" spans="1:8">
      <c r="A59" s="9" t="s">
        <v>62</v>
      </c>
      <c r="B59" s="118">
        <v>150000</v>
      </c>
      <c r="C59" s="118">
        <v>5903261.1900000004</v>
      </c>
      <c r="D59" s="87">
        <f t="shared" si="8"/>
        <v>6053261.1900000004</v>
      </c>
      <c r="E59" s="118">
        <v>5891019.7000000002</v>
      </c>
      <c r="F59" s="118">
        <v>2590321.29</v>
      </c>
      <c r="G59" s="87">
        <f t="shared" ref="G59:G61" si="15">D59-E59</f>
        <v>162241.49000000022</v>
      </c>
      <c r="H59" s="50" t="s">
        <v>201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202</v>
      </c>
    </row>
    <row r="61" spans="1:8">
      <c r="A61" s="9" t="s">
        <v>64</v>
      </c>
      <c r="B61" s="87"/>
      <c r="C61" s="87"/>
      <c r="D61" s="87">
        <f t="shared" si="8"/>
        <v>0</v>
      </c>
      <c r="E61" s="87"/>
      <c r="F61" s="87"/>
      <c r="G61" s="87">
        <f t="shared" si="15"/>
        <v>0</v>
      </c>
      <c r="H61" s="50" t="s">
        <v>203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204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205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206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207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208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209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210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1720666.72</v>
      </c>
      <c r="D71" s="87">
        <f t="shared" si="18"/>
        <v>1720666.72</v>
      </c>
      <c r="E71" s="87">
        <f t="shared" si="18"/>
        <v>1541666.72</v>
      </c>
      <c r="F71" s="87">
        <f t="shared" si="18"/>
        <v>1541666.72</v>
      </c>
      <c r="G71" s="87">
        <f t="shared" si="18"/>
        <v>179000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211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212</v>
      </c>
    </row>
    <row r="74" spans="1:8">
      <c r="A74" s="9" t="s">
        <v>77</v>
      </c>
      <c r="B74" s="118">
        <v>0</v>
      </c>
      <c r="C74" s="118">
        <v>1720666.72</v>
      </c>
      <c r="D74" s="87">
        <f t="shared" si="8"/>
        <v>1720666.72</v>
      </c>
      <c r="E74" s="118">
        <v>1541666.72</v>
      </c>
      <c r="F74" s="118">
        <v>1541666.72</v>
      </c>
      <c r="G74" s="87">
        <f t="shared" si="19"/>
        <v>179000</v>
      </c>
      <c r="H74" s="52" t="s">
        <v>213</v>
      </c>
    </row>
    <row r="75" spans="1:8">
      <c r="A75" s="8" t="s">
        <v>78</v>
      </c>
      <c r="B75" s="87">
        <f>SUM(B76:B82)</f>
        <v>6780000</v>
      </c>
      <c r="C75" s="87">
        <f t="shared" ref="C75:G75" si="20">SUM(C76:C82)</f>
        <v>0</v>
      </c>
      <c r="D75" s="87">
        <f t="shared" si="20"/>
        <v>6780000</v>
      </c>
      <c r="E75" s="87">
        <f t="shared" si="20"/>
        <v>6588977.7999999998</v>
      </c>
      <c r="F75" s="87">
        <f t="shared" si="20"/>
        <v>6588977.7999999998</v>
      </c>
      <c r="G75" s="87">
        <f t="shared" si="20"/>
        <v>191022.2</v>
      </c>
    </row>
    <row r="76" spans="1:8">
      <c r="A76" s="9" t="s">
        <v>79</v>
      </c>
      <c r="B76" s="118">
        <v>6500000</v>
      </c>
      <c r="C76" s="118">
        <v>0</v>
      </c>
      <c r="D76" s="87">
        <f t="shared" si="8"/>
        <v>6500000</v>
      </c>
      <c r="E76" s="118">
        <v>6500000</v>
      </c>
      <c r="F76" s="118">
        <v>6500000</v>
      </c>
      <c r="G76" s="87">
        <f t="shared" ref="G76:G82" si="21">D76-E76</f>
        <v>0</v>
      </c>
      <c r="H76" s="53" t="s">
        <v>214</v>
      </c>
    </row>
    <row r="77" spans="1:8">
      <c r="A77" s="9" t="s">
        <v>80</v>
      </c>
      <c r="B77" s="118">
        <v>280000</v>
      </c>
      <c r="C77" s="118">
        <v>0</v>
      </c>
      <c r="D77" s="87">
        <f t="shared" si="8"/>
        <v>280000</v>
      </c>
      <c r="E77" s="118">
        <v>88977.8</v>
      </c>
      <c r="F77" s="118">
        <v>88977.8</v>
      </c>
      <c r="G77" s="87">
        <f t="shared" si="21"/>
        <v>191022.2</v>
      </c>
      <c r="H77" s="53" t="s">
        <v>215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216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217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218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219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220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76874748</v>
      </c>
      <c r="C84" s="86">
        <f t="shared" ref="C84:G84" si="22">C85+C93+C103+C113+C123+C133+C137+C146+C150</f>
        <v>89975638.320000008</v>
      </c>
      <c r="D84" s="86">
        <f t="shared" si="22"/>
        <v>166850386.31999999</v>
      </c>
      <c r="E84" s="86">
        <f t="shared" si="22"/>
        <v>109915274.92</v>
      </c>
      <c r="F84" s="86">
        <f t="shared" si="22"/>
        <v>106025098.18000001</v>
      </c>
      <c r="G84" s="86">
        <f t="shared" si="22"/>
        <v>56935111.400000006</v>
      </c>
    </row>
    <row r="85" spans="1:8">
      <c r="A85" s="8" t="s">
        <v>13</v>
      </c>
      <c r="B85" s="87">
        <f>SUM(B86:B92)</f>
        <v>29229776.810000002</v>
      </c>
      <c r="C85" s="87">
        <f t="shared" ref="C85:G85" si="23">SUM(C86:C92)</f>
        <v>-1597068.75</v>
      </c>
      <c r="D85" s="87">
        <f t="shared" si="23"/>
        <v>27632708.060000002</v>
      </c>
      <c r="E85" s="87">
        <f t="shared" si="23"/>
        <v>15780505.470000003</v>
      </c>
      <c r="F85" s="87">
        <f t="shared" si="23"/>
        <v>15780505.470000003</v>
      </c>
      <c r="G85" s="87">
        <f t="shared" si="23"/>
        <v>11852202.590000004</v>
      </c>
    </row>
    <row r="86" spans="1:8">
      <c r="A86" s="9" t="s">
        <v>14</v>
      </c>
      <c r="B86" s="118">
        <v>16576816.390000001</v>
      </c>
      <c r="C86" s="118">
        <v>-3967233.69</v>
      </c>
      <c r="D86" s="87">
        <f t="shared" ref="D86:D92" si="24">B86+C86</f>
        <v>12609582.700000001</v>
      </c>
      <c r="E86" s="118">
        <v>8764489.3900000006</v>
      </c>
      <c r="F86" s="118">
        <v>8764489.3900000006</v>
      </c>
      <c r="G86" s="87">
        <f t="shared" ref="G86:G92" si="25">D86-E86</f>
        <v>3845093.3100000005</v>
      </c>
      <c r="H86" s="54" t="s">
        <v>221</v>
      </c>
    </row>
    <row r="87" spans="1:8">
      <c r="A87" s="9" t="s">
        <v>15</v>
      </c>
      <c r="B87" s="118">
        <v>1498814.81</v>
      </c>
      <c r="C87" s="118">
        <v>3409022.39</v>
      </c>
      <c r="D87" s="87">
        <f t="shared" si="24"/>
        <v>4907837.2</v>
      </c>
      <c r="E87" s="118">
        <v>2663494.48</v>
      </c>
      <c r="F87" s="118">
        <v>2663494.48</v>
      </c>
      <c r="G87" s="87">
        <f t="shared" si="25"/>
        <v>2244342.7200000002</v>
      </c>
      <c r="H87" s="54" t="s">
        <v>222</v>
      </c>
    </row>
    <row r="88" spans="1:8">
      <c r="A88" s="9" t="s">
        <v>16</v>
      </c>
      <c r="B88" s="118">
        <v>2819408.58</v>
      </c>
      <c r="C88" s="118">
        <v>421337.11</v>
      </c>
      <c r="D88" s="87">
        <f t="shared" si="24"/>
        <v>3240745.69</v>
      </c>
      <c r="E88" s="118">
        <v>140136.73000000001</v>
      </c>
      <c r="F88" s="118">
        <v>140136.73000000001</v>
      </c>
      <c r="G88" s="87">
        <f t="shared" si="25"/>
        <v>3100608.96</v>
      </c>
      <c r="H88" s="54" t="s">
        <v>223</v>
      </c>
    </row>
    <row r="89" spans="1:8">
      <c r="A89" s="9" t="s">
        <v>17</v>
      </c>
      <c r="B89" s="118">
        <v>2600000</v>
      </c>
      <c r="C89" s="118">
        <v>-2600000</v>
      </c>
      <c r="D89" s="87">
        <f t="shared" si="24"/>
        <v>0</v>
      </c>
      <c r="E89" s="118">
        <v>0</v>
      </c>
      <c r="F89" s="118">
        <v>0</v>
      </c>
      <c r="G89" s="87">
        <f t="shared" si="25"/>
        <v>0</v>
      </c>
      <c r="H89" s="54" t="s">
        <v>224</v>
      </c>
    </row>
    <row r="90" spans="1:8">
      <c r="A90" s="9" t="s">
        <v>18</v>
      </c>
      <c r="B90" s="118">
        <v>5734737.0300000003</v>
      </c>
      <c r="C90" s="118">
        <v>1139805.44</v>
      </c>
      <c r="D90" s="87">
        <f t="shared" si="24"/>
        <v>6874542.4700000007</v>
      </c>
      <c r="E90" s="118">
        <v>4212384.87</v>
      </c>
      <c r="F90" s="118">
        <v>4212384.87</v>
      </c>
      <c r="G90" s="87">
        <f t="shared" si="25"/>
        <v>2662157.6000000006</v>
      </c>
      <c r="H90" s="54" t="s">
        <v>225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226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227</v>
      </c>
    </row>
    <row r="93" spans="1:8">
      <c r="A93" s="8" t="s">
        <v>21</v>
      </c>
      <c r="B93" s="87">
        <f>SUM(B94:B102)</f>
        <v>4348985.9000000004</v>
      </c>
      <c r="C93" s="87">
        <f t="shared" ref="C93:G93" si="26">SUM(C94:C102)</f>
        <v>3600619.85</v>
      </c>
      <c r="D93" s="87">
        <f t="shared" si="26"/>
        <v>7949605.7500000009</v>
      </c>
      <c r="E93" s="87">
        <f t="shared" si="26"/>
        <v>5649956.8999999994</v>
      </c>
      <c r="F93" s="87">
        <f t="shared" si="26"/>
        <v>5649956.8999999994</v>
      </c>
      <c r="G93" s="87">
        <f t="shared" si="26"/>
        <v>2299648.8500000006</v>
      </c>
    </row>
    <row r="94" spans="1:8">
      <c r="A94" s="9" t="s">
        <v>22</v>
      </c>
      <c r="B94" s="118">
        <v>238048</v>
      </c>
      <c r="C94" s="118">
        <v>700000</v>
      </c>
      <c r="D94" s="87">
        <f t="shared" ref="D94:D102" si="27">B94+C94</f>
        <v>938048</v>
      </c>
      <c r="E94" s="118">
        <v>500468.97</v>
      </c>
      <c r="F94" s="118">
        <v>500468.97</v>
      </c>
      <c r="G94" s="87">
        <f t="shared" ref="G94:G102" si="28">D94-E94</f>
        <v>437579.03</v>
      </c>
      <c r="H94" s="55" t="s">
        <v>228</v>
      </c>
    </row>
    <row r="95" spans="1:8">
      <c r="A95" s="9" t="s">
        <v>23</v>
      </c>
      <c r="B95" s="118">
        <v>136695.03</v>
      </c>
      <c r="C95" s="118">
        <v>9652</v>
      </c>
      <c r="D95" s="87">
        <f t="shared" si="27"/>
        <v>146347.03</v>
      </c>
      <c r="E95" s="118">
        <v>57415.4</v>
      </c>
      <c r="F95" s="118">
        <v>57415.4</v>
      </c>
      <c r="G95" s="87">
        <f t="shared" si="28"/>
        <v>88931.63</v>
      </c>
      <c r="H95" s="55" t="s">
        <v>229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230</v>
      </c>
    </row>
    <row r="97" spans="1:8">
      <c r="A97" s="9" t="s">
        <v>25</v>
      </c>
      <c r="B97" s="118">
        <v>862057.63</v>
      </c>
      <c r="C97" s="118">
        <v>1389191.83</v>
      </c>
      <c r="D97" s="87">
        <f t="shared" si="27"/>
        <v>2251249.46</v>
      </c>
      <c r="E97" s="118">
        <v>1314954.1100000001</v>
      </c>
      <c r="F97" s="118">
        <v>1314954.1100000001</v>
      </c>
      <c r="G97" s="87">
        <f t="shared" si="28"/>
        <v>936295.34999999986</v>
      </c>
      <c r="H97" s="55" t="s">
        <v>231</v>
      </c>
    </row>
    <row r="98" spans="1:8">
      <c r="A98" s="2" t="s">
        <v>26</v>
      </c>
      <c r="B98" s="118">
        <v>82000</v>
      </c>
      <c r="C98" s="118">
        <v>0</v>
      </c>
      <c r="D98" s="87">
        <f t="shared" si="27"/>
        <v>82000</v>
      </c>
      <c r="E98" s="118">
        <v>36264.129999999997</v>
      </c>
      <c r="F98" s="118">
        <v>36264.129999999997</v>
      </c>
      <c r="G98" s="87">
        <f t="shared" si="28"/>
        <v>45735.87</v>
      </c>
      <c r="H98" s="55" t="s">
        <v>232</v>
      </c>
    </row>
    <row r="99" spans="1:8">
      <c r="A99" s="9" t="s">
        <v>27</v>
      </c>
      <c r="B99" s="118">
        <v>1900610.74</v>
      </c>
      <c r="C99" s="118">
        <v>1270798</v>
      </c>
      <c r="D99" s="87">
        <f t="shared" si="27"/>
        <v>3171408.74</v>
      </c>
      <c r="E99" s="118">
        <v>3079406.78</v>
      </c>
      <c r="F99" s="118">
        <v>3079406.78</v>
      </c>
      <c r="G99" s="87">
        <f t="shared" si="28"/>
        <v>92001.960000000428</v>
      </c>
      <c r="H99" s="55" t="s">
        <v>233</v>
      </c>
    </row>
    <row r="100" spans="1:8">
      <c r="A100" s="9" t="s">
        <v>28</v>
      </c>
      <c r="B100" s="118">
        <v>90842.68</v>
      </c>
      <c r="C100" s="118">
        <v>313983.02</v>
      </c>
      <c r="D100" s="87">
        <f t="shared" si="27"/>
        <v>404825.7</v>
      </c>
      <c r="E100" s="118">
        <v>370825.7</v>
      </c>
      <c r="F100" s="118">
        <v>370825.7</v>
      </c>
      <c r="G100" s="87">
        <f t="shared" si="28"/>
        <v>34000</v>
      </c>
      <c r="H100" s="55" t="s">
        <v>234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235</v>
      </c>
    </row>
    <row r="102" spans="1:8">
      <c r="A102" s="9" t="s">
        <v>30</v>
      </c>
      <c r="B102" s="118">
        <v>1038731.82</v>
      </c>
      <c r="C102" s="118">
        <v>-83005</v>
      </c>
      <c r="D102" s="87">
        <f t="shared" si="27"/>
        <v>955726.82</v>
      </c>
      <c r="E102" s="118">
        <v>290621.81</v>
      </c>
      <c r="F102" s="118">
        <v>290621.81</v>
      </c>
      <c r="G102" s="87">
        <f t="shared" si="28"/>
        <v>665105.01</v>
      </c>
      <c r="H102" s="55" t="s">
        <v>236</v>
      </c>
    </row>
    <row r="103" spans="1:8">
      <c r="A103" s="8" t="s">
        <v>31</v>
      </c>
      <c r="B103" s="87">
        <f>SUM(B104:B112)</f>
        <v>4299765.29</v>
      </c>
      <c r="C103" s="87">
        <f t="shared" ref="C103:G103" si="29">SUM(C104:C112)</f>
        <v>1274933.4600000002</v>
      </c>
      <c r="D103" s="87">
        <f t="shared" si="29"/>
        <v>5574698.75</v>
      </c>
      <c r="E103" s="87">
        <f t="shared" si="29"/>
        <v>3716296.3899999997</v>
      </c>
      <c r="F103" s="87">
        <f t="shared" si="29"/>
        <v>3176296.3899999997</v>
      </c>
      <c r="G103" s="87">
        <f t="shared" si="29"/>
        <v>1858402.3600000003</v>
      </c>
    </row>
    <row r="104" spans="1:8">
      <c r="A104" s="9" t="s">
        <v>32</v>
      </c>
      <c r="B104" s="118">
        <v>594124.89</v>
      </c>
      <c r="C104" s="118">
        <v>-457738.89</v>
      </c>
      <c r="D104" s="87">
        <f t="shared" ref="D104:D112" si="30">B104+C104</f>
        <v>136386</v>
      </c>
      <c r="E104" s="118">
        <v>49319</v>
      </c>
      <c r="F104" s="118">
        <v>49319</v>
      </c>
      <c r="G104" s="87">
        <f t="shared" ref="G104:G112" si="31">D104-E104</f>
        <v>87067</v>
      </c>
      <c r="H104" s="56" t="s">
        <v>237</v>
      </c>
    </row>
    <row r="105" spans="1:8">
      <c r="A105" s="9" t="s">
        <v>33</v>
      </c>
      <c r="B105" s="118">
        <v>400000</v>
      </c>
      <c r="C105" s="118">
        <v>418400</v>
      </c>
      <c r="D105" s="87">
        <f t="shared" si="30"/>
        <v>818400</v>
      </c>
      <c r="E105" s="118">
        <v>818400</v>
      </c>
      <c r="F105" s="118">
        <v>278400</v>
      </c>
      <c r="G105" s="87">
        <f t="shared" si="31"/>
        <v>0</v>
      </c>
      <c r="H105" s="56" t="s">
        <v>238</v>
      </c>
    </row>
    <row r="106" spans="1:8">
      <c r="A106" s="9" t="s">
        <v>34</v>
      </c>
      <c r="B106" s="118">
        <v>56000</v>
      </c>
      <c r="C106" s="118">
        <v>1491894.84</v>
      </c>
      <c r="D106" s="87">
        <f t="shared" si="30"/>
        <v>1547894.84</v>
      </c>
      <c r="E106" s="118">
        <v>319667.21000000002</v>
      </c>
      <c r="F106" s="118">
        <v>319667.21000000002</v>
      </c>
      <c r="G106" s="87">
        <f t="shared" si="31"/>
        <v>1228227.6300000001</v>
      </c>
      <c r="H106" s="56" t="s">
        <v>239</v>
      </c>
    </row>
    <row r="107" spans="1:8">
      <c r="A107" s="9" t="s">
        <v>35</v>
      </c>
      <c r="B107" s="118">
        <v>500000</v>
      </c>
      <c r="C107" s="118">
        <v>-447966.49</v>
      </c>
      <c r="D107" s="87">
        <f t="shared" si="30"/>
        <v>52033.510000000009</v>
      </c>
      <c r="E107" s="118">
        <v>15110.38</v>
      </c>
      <c r="F107" s="118">
        <v>15110.38</v>
      </c>
      <c r="G107" s="87">
        <f t="shared" si="31"/>
        <v>36923.130000000012</v>
      </c>
      <c r="H107" s="56" t="s">
        <v>240</v>
      </c>
    </row>
    <row r="108" spans="1:8">
      <c r="A108" s="9" t="s">
        <v>36</v>
      </c>
      <c r="B108" s="118">
        <v>2705640.4</v>
      </c>
      <c r="C108" s="118">
        <v>260344</v>
      </c>
      <c r="D108" s="87">
        <f t="shared" si="30"/>
        <v>2965984.4</v>
      </c>
      <c r="E108" s="118">
        <v>2502649.7999999998</v>
      </c>
      <c r="F108" s="118">
        <v>2502649.7999999998</v>
      </c>
      <c r="G108" s="87">
        <f t="shared" si="31"/>
        <v>463334.60000000009</v>
      </c>
      <c r="H108" s="56" t="s">
        <v>241</v>
      </c>
    </row>
    <row r="109" spans="1:8">
      <c r="A109" s="9" t="s">
        <v>37</v>
      </c>
      <c r="B109" s="118">
        <v>3000</v>
      </c>
      <c r="C109" s="118">
        <v>10000</v>
      </c>
      <c r="D109" s="87">
        <f t="shared" si="30"/>
        <v>13000</v>
      </c>
      <c r="E109" s="118">
        <v>10000</v>
      </c>
      <c r="F109" s="118">
        <v>10000</v>
      </c>
      <c r="G109" s="87">
        <f t="shared" si="31"/>
        <v>3000</v>
      </c>
      <c r="H109" s="56" t="s">
        <v>242</v>
      </c>
    </row>
    <row r="110" spans="1:8">
      <c r="A110" s="9" t="s">
        <v>38</v>
      </c>
      <c r="B110" s="118">
        <v>10000</v>
      </c>
      <c r="C110" s="118">
        <v>0</v>
      </c>
      <c r="D110" s="87">
        <f t="shared" si="30"/>
        <v>10000</v>
      </c>
      <c r="E110" s="118">
        <v>0</v>
      </c>
      <c r="F110" s="118">
        <v>0</v>
      </c>
      <c r="G110" s="87">
        <f t="shared" si="31"/>
        <v>10000</v>
      </c>
      <c r="H110" s="56" t="s">
        <v>243</v>
      </c>
    </row>
    <row r="111" spans="1:8">
      <c r="A111" s="9" t="s">
        <v>39</v>
      </c>
      <c r="B111" s="118">
        <v>31000</v>
      </c>
      <c r="C111" s="118">
        <v>0</v>
      </c>
      <c r="D111" s="87">
        <f t="shared" si="30"/>
        <v>31000</v>
      </c>
      <c r="E111" s="118">
        <v>1150</v>
      </c>
      <c r="F111" s="118">
        <v>1150</v>
      </c>
      <c r="G111" s="87">
        <f t="shared" si="31"/>
        <v>29850</v>
      </c>
      <c r="H111" s="56" t="s">
        <v>244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245</v>
      </c>
    </row>
    <row r="113" spans="1:8">
      <c r="A113" s="8" t="s">
        <v>41</v>
      </c>
      <c r="B113" s="87">
        <f>SUM(B114:B122)</f>
        <v>150000</v>
      </c>
      <c r="C113" s="87">
        <f t="shared" ref="C113:G113" si="32">SUM(C114:C122)</f>
        <v>3209141.48</v>
      </c>
      <c r="D113" s="87">
        <f t="shared" si="32"/>
        <v>3359141.48</v>
      </c>
      <c r="E113" s="87">
        <f t="shared" si="32"/>
        <v>650560</v>
      </c>
      <c r="F113" s="87">
        <f t="shared" si="32"/>
        <v>650560</v>
      </c>
      <c r="G113" s="87">
        <f t="shared" si="32"/>
        <v>2708581.48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246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247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248</v>
      </c>
    </row>
    <row r="117" spans="1:8">
      <c r="A117" s="9" t="s">
        <v>45</v>
      </c>
      <c r="B117" s="118">
        <v>150000</v>
      </c>
      <c r="C117" s="118">
        <v>3209141.48</v>
      </c>
      <c r="D117" s="87">
        <f t="shared" si="33"/>
        <v>3359141.48</v>
      </c>
      <c r="E117" s="118">
        <v>650560</v>
      </c>
      <c r="F117" s="118">
        <v>650560</v>
      </c>
      <c r="G117" s="87">
        <f t="shared" si="34"/>
        <v>2708581.48</v>
      </c>
      <c r="H117" s="57" t="s">
        <v>249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250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251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340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341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252</v>
      </c>
    </row>
    <row r="123" spans="1:8">
      <c r="A123" s="8" t="s">
        <v>51</v>
      </c>
      <c r="B123" s="87">
        <f>SUM(B124:B132)</f>
        <v>42000</v>
      </c>
      <c r="C123" s="87">
        <f t="shared" ref="C123:G123" si="35">SUM(C124:C132)</f>
        <v>996000</v>
      </c>
      <c r="D123" s="87">
        <f t="shared" si="35"/>
        <v>1038000</v>
      </c>
      <c r="E123" s="87">
        <f t="shared" si="35"/>
        <v>996000</v>
      </c>
      <c r="F123" s="87">
        <f t="shared" si="35"/>
        <v>10000</v>
      </c>
      <c r="G123" s="87">
        <f t="shared" si="35"/>
        <v>42000</v>
      </c>
    </row>
    <row r="124" spans="1:8">
      <c r="A124" s="9" t="s">
        <v>52</v>
      </c>
      <c r="B124" s="118">
        <v>0</v>
      </c>
      <c r="C124" s="118">
        <v>0</v>
      </c>
      <c r="D124" s="87">
        <f t="shared" ref="D124:D132" si="36">B124+C124</f>
        <v>0</v>
      </c>
      <c r="E124" s="118">
        <v>0</v>
      </c>
      <c r="F124" s="118">
        <v>0</v>
      </c>
      <c r="G124" s="87">
        <f t="shared" ref="G124:G132" si="37">D124-E124</f>
        <v>0</v>
      </c>
      <c r="H124" s="58" t="s">
        <v>253</v>
      </c>
    </row>
    <row r="125" spans="1:8">
      <c r="A125" s="9" t="s">
        <v>53</v>
      </c>
      <c r="B125" s="118">
        <v>0</v>
      </c>
      <c r="C125" s="118">
        <v>10000</v>
      </c>
      <c r="D125" s="87">
        <f t="shared" si="36"/>
        <v>10000</v>
      </c>
      <c r="E125" s="118">
        <v>10000</v>
      </c>
      <c r="F125" s="118">
        <v>10000</v>
      </c>
      <c r="G125" s="87">
        <f t="shared" si="37"/>
        <v>0</v>
      </c>
      <c r="H125" s="58" t="s">
        <v>254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255</v>
      </c>
    </row>
    <row r="127" spans="1:8">
      <c r="A127" s="9" t="s">
        <v>55</v>
      </c>
      <c r="B127" s="118">
        <v>0</v>
      </c>
      <c r="C127" s="118">
        <v>986000</v>
      </c>
      <c r="D127" s="87">
        <f t="shared" si="36"/>
        <v>986000</v>
      </c>
      <c r="E127" s="118">
        <v>986000</v>
      </c>
      <c r="F127" s="118">
        <v>0</v>
      </c>
      <c r="G127" s="87">
        <f t="shared" si="37"/>
        <v>0</v>
      </c>
      <c r="H127" s="58" t="s">
        <v>256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257</v>
      </c>
    </row>
    <row r="129" spans="1:8">
      <c r="A129" s="9" t="s">
        <v>57</v>
      </c>
      <c r="B129" s="118">
        <v>24000</v>
      </c>
      <c r="C129" s="118">
        <v>0</v>
      </c>
      <c r="D129" s="87">
        <f t="shared" si="36"/>
        <v>24000</v>
      </c>
      <c r="E129" s="118">
        <v>0</v>
      </c>
      <c r="F129" s="118">
        <v>0</v>
      </c>
      <c r="G129" s="87">
        <f t="shared" si="37"/>
        <v>24000</v>
      </c>
      <c r="H129" s="58" t="s">
        <v>258</v>
      </c>
    </row>
    <row r="130" spans="1:8">
      <c r="A130" s="9" t="s">
        <v>58</v>
      </c>
      <c r="B130" s="118">
        <v>18000</v>
      </c>
      <c r="C130" s="118">
        <v>0</v>
      </c>
      <c r="D130" s="87">
        <f t="shared" si="36"/>
        <v>18000</v>
      </c>
      <c r="E130" s="118">
        <v>0</v>
      </c>
      <c r="F130" s="118">
        <v>0</v>
      </c>
      <c r="G130" s="87">
        <f t="shared" si="37"/>
        <v>18000</v>
      </c>
      <c r="H130" s="58" t="s">
        <v>259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260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261</v>
      </c>
    </row>
    <row r="133" spans="1:8">
      <c r="A133" s="8" t="s">
        <v>61</v>
      </c>
      <c r="B133" s="87">
        <f>SUM(B134:B136)</f>
        <v>38804220</v>
      </c>
      <c r="C133" s="87">
        <f t="shared" ref="C133:G133" si="38">SUM(C134:C136)</f>
        <v>82492012.280000001</v>
      </c>
      <c r="D133" s="87">
        <f t="shared" si="38"/>
        <v>121296232.28</v>
      </c>
      <c r="E133" s="87">
        <f t="shared" si="38"/>
        <v>83121956.159999996</v>
      </c>
      <c r="F133" s="87">
        <f t="shared" si="38"/>
        <v>80757779.420000002</v>
      </c>
      <c r="G133" s="87">
        <f t="shared" si="38"/>
        <v>38174276.120000005</v>
      </c>
    </row>
    <row r="134" spans="1:8">
      <c r="A134" s="9" t="s">
        <v>62</v>
      </c>
      <c r="B134" s="118">
        <v>38804220</v>
      </c>
      <c r="C134" s="118">
        <v>82492012.280000001</v>
      </c>
      <c r="D134" s="87">
        <f t="shared" ref="D134:D157" si="39">B134+C134</f>
        <v>121296232.28</v>
      </c>
      <c r="E134" s="118">
        <v>83121956.159999996</v>
      </c>
      <c r="F134" s="118">
        <v>80757779.420000002</v>
      </c>
      <c r="G134" s="87">
        <f t="shared" ref="G134:G136" si="40">D134-E134</f>
        <v>38174276.120000005</v>
      </c>
      <c r="H134" s="59" t="s">
        <v>262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263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264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265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266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267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268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269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270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271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272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273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274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275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276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277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278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279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280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281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196192841.25999999</v>
      </c>
      <c r="C159" s="86">
        <f t="shared" ref="C159:G159" si="47">C9+C84</f>
        <v>120380515.05000001</v>
      </c>
      <c r="D159" s="86">
        <f t="shared" si="47"/>
        <v>316573356.30999994</v>
      </c>
      <c r="E159" s="86">
        <f t="shared" si="47"/>
        <v>221174026.12</v>
      </c>
      <c r="F159" s="86">
        <f t="shared" si="47"/>
        <v>213847978.49000001</v>
      </c>
      <c r="G159" s="86">
        <f t="shared" si="47"/>
        <v>95399330.189999998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SUM(B10:B18)</f>
        <v>119318093.26000001</v>
      </c>
      <c r="C9" s="81">
        <f t="shared" ref="C9:G9" si="0">SUM(C10:C18)</f>
        <v>30404876.73</v>
      </c>
      <c r="D9" s="81">
        <f t="shared" si="0"/>
        <v>149722969.99000001</v>
      </c>
      <c r="E9" s="81">
        <f t="shared" si="0"/>
        <v>111258751.2</v>
      </c>
      <c r="F9" s="81">
        <f t="shared" si="0"/>
        <v>107822880.31</v>
      </c>
      <c r="G9" s="81">
        <f t="shared" si="0"/>
        <v>38464218.790000007</v>
      </c>
    </row>
    <row r="10" spans="1:7">
      <c r="A10" s="119">
        <v>3111</v>
      </c>
      <c r="B10" s="120">
        <v>119318093.26000001</v>
      </c>
      <c r="C10" s="120">
        <v>0</v>
      </c>
      <c r="D10" s="82">
        <f>B10+C10</f>
        <v>119318093.26000001</v>
      </c>
      <c r="E10" s="120">
        <v>111258751.2</v>
      </c>
      <c r="F10" s="120">
        <v>107822880.31</v>
      </c>
      <c r="G10" s="82">
        <f>D10-E10</f>
        <v>8059342.0600000024</v>
      </c>
    </row>
    <row r="11" spans="1:7">
      <c r="A11" s="119">
        <v>3111</v>
      </c>
      <c r="B11" s="120">
        <v>0</v>
      </c>
      <c r="C11" s="120">
        <v>30404876.73</v>
      </c>
      <c r="D11" s="82">
        <f t="shared" ref="D11:D17" si="1">B11+C11</f>
        <v>30404876.73</v>
      </c>
      <c r="E11" s="120">
        <v>0</v>
      </c>
      <c r="F11" s="120">
        <v>0</v>
      </c>
      <c r="G11" s="82">
        <f t="shared" ref="G11:G17" si="2">D11-E11</f>
        <v>30404876.73</v>
      </c>
    </row>
    <row r="12" spans="1:7">
      <c r="A12" s="18" t="s">
        <v>95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96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97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98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99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100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101</v>
      </c>
      <c r="B18" s="83"/>
      <c r="C18" s="83"/>
      <c r="D18" s="83"/>
      <c r="E18" s="83"/>
      <c r="F18" s="83"/>
      <c r="G18" s="83"/>
    </row>
    <row r="19" spans="1:7">
      <c r="A19" s="15" t="s">
        <v>102</v>
      </c>
      <c r="B19" s="84">
        <f>SUM(B20:B28)</f>
        <v>76874748</v>
      </c>
      <c r="C19" s="84">
        <f t="shared" ref="C19:G19" si="3">SUM(C20:C28)</f>
        <v>89975638.319999993</v>
      </c>
      <c r="D19" s="84">
        <f t="shared" si="3"/>
        <v>166850386.31999999</v>
      </c>
      <c r="E19" s="84">
        <f t="shared" si="3"/>
        <v>109915274.92</v>
      </c>
      <c r="F19" s="84">
        <f t="shared" si="3"/>
        <v>630000</v>
      </c>
      <c r="G19" s="84">
        <f t="shared" si="3"/>
        <v>56935111.399999991</v>
      </c>
    </row>
    <row r="20" spans="1:7">
      <c r="A20" s="119">
        <v>3111</v>
      </c>
      <c r="B20" s="120">
        <v>76874748</v>
      </c>
      <c r="C20" s="120">
        <v>89975638.319999993</v>
      </c>
      <c r="D20" s="82">
        <f t="shared" ref="D20:D28" si="4">B20+C20</f>
        <v>166850386.31999999</v>
      </c>
      <c r="E20" s="120">
        <v>109915274.92</v>
      </c>
      <c r="F20" s="120">
        <v>630000</v>
      </c>
      <c r="G20" s="82">
        <f t="shared" ref="G20:G28" si="5">D20-E20</f>
        <v>56935111.399999991</v>
      </c>
    </row>
    <row r="21" spans="1:7">
      <c r="A21" s="18" t="s">
        <v>94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95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96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97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98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99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100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101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196192841.25999999</v>
      </c>
      <c r="C29" s="84">
        <f t="shared" ref="C29:F29" si="6">C9+C19</f>
        <v>120380515.05</v>
      </c>
      <c r="D29" s="84">
        <f>B29+C29</f>
        <v>316573356.31</v>
      </c>
      <c r="E29" s="84">
        <f t="shared" si="6"/>
        <v>221174026.12</v>
      </c>
      <c r="F29" s="84">
        <f t="shared" si="6"/>
        <v>108452880.31</v>
      </c>
      <c r="G29" s="84">
        <f>D29-E29</f>
        <v>95399330.189999998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103</v>
      </c>
      <c r="B1" s="116"/>
      <c r="C1" s="116"/>
      <c r="D1" s="116"/>
      <c r="E1" s="116"/>
      <c r="F1" s="116"/>
      <c r="G1" s="116"/>
    </row>
    <row r="2" spans="1:8">
      <c r="A2" s="106" t="s">
        <v>342</v>
      </c>
      <c r="B2" s="107"/>
      <c r="C2" s="107"/>
      <c r="D2" s="107"/>
      <c r="E2" s="107"/>
      <c r="F2" s="107"/>
      <c r="G2" s="108"/>
    </row>
    <row r="3" spans="1:8">
      <c r="A3" s="109" t="s">
        <v>104</v>
      </c>
      <c r="B3" s="110"/>
      <c r="C3" s="110"/>
      <c r="D3" s="110"/>
      <c r="E3" s="110"/>
      <c r="F3" s="110"/>
      <c r="G3" s="111"/>
    </row>
    <row r="4" spans="1:8">
      <c r="A4" s="109" t="s">
        <v>105</v>
      </c>
      <c r="B4" s="110"/>
      <c r="C4" s="110"/>
      <c r="D4" s="110"/>
      <c r="E4" s="110"/>
      <c r="F4" s="110"/>
      <c r="G4" s="111"/>
    </row>
    <row r="5" spans="1:8">
      <c r="A5" s="112" t="s">
        <v>343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106</v>
      </c>
    </row>
    <row r="8" spans="1:8" ht="30">
      <c r="A8" s="110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108</v>
      </c>
      <c r="B9" s="75">
        <f>B10+B19+B27+B37</f>
        <v>119318093.25999999</v>
      </c>
      <c r="C9" s="75">
        <f t="shared" ref="C9:G9" si="0">C10+C19+C27+C37</f>
        <v>30404876.73</v>
      </c>
      <c r="D9" s="75">
        <f t="shared" si="0"/>
        <v>149722969.99000001</v>
      </c>
      <c r="E9" s="75">
        <f t="shared" si="0"/>
        <v>111258751.19999999</v>
      </c>
      <c r="F9" s="75">
        <f t="shared" si="0"/>
        <v>107822880.30999999</v>
      </c>
      <c r="G9" s="75">
        <f t="shared" si="0"/>
        <v>38464218.789999999</v>
      </c>
    </row>
    <row r="10" spans="1:8">
      <c r="A10" s="26" t="s">
        <v>109</v>
      </c>
      <c r="B10" s="76">
        <f>SUM(B11:B18)</f>
        <v>61249007.239999995</v>
      </c>
      <c r="C10" s="76">
        <f t="shared" ref="C10:G10" si="1">SUM(C11:C18)</f>
        <v>9306410.8800000008</v>
      </c>
      <c r="D10" s="76">
        <f t="shared" si="1"/>
        <v>70555418.120000005</v>
      </c>
      <c r="E10" s="76">
        <f t="shared" si="1"/>
        <v>48553412.340000004</v>
      </c>
      <c r="F10" s="76">
        <f t="shared" si="1"/>
        <v>48534239.859999999</v>
      </c>
      <c r="G10" s="76">
        <f t="shared" si="1"/>
        <v>22002005.780000001</v>
      </c>
    </row>
    <row r="11" spans="1:8">
      <c r="A11" s="30" t="s">
        <v>110</v>
      </c>
      <c r="B11" s="121">
        <v>7322414.46</v>
      </c>
      <c r="C11" s="121">
        <v>3465751.41</v>
      </c>
      <c r="D11" s="76">
        <f>B11+C11</f>
        <v>10788165.870000001</v>
      </c>
      <c r="E11" s="121">
        <v>6191980.7400000002</v>
      </c>
      <c r="F11" s="121">
        <v>6191980.7400000002</v>
      </c>
      <c r="G11" s="76">
        <f>D11-E11</f>
        <v>4596185.1300000008</v>
      </c>
      <c r="H11" s="63" t="s">
        <v>282</v>
      </c>
    </row>
    <row r="12" spans="1:8">
      <c r="A12" s="30" t="s">
        <v>111</v>
      </c>
      <c r="B12" s="121">
        <v>356429.81</v>
      </c>
      <c r="C12" s="121">
        <v>0</v>
      </c>
      <c r="D12" s="76">
        <f t="shared" ref="D12:D18" si="2">B12+C12</f>
        <v>356429.81</v>
      </c>
      <c r="E12" s="121">
        <v>239970.23</v>
      </c>
      <c r="F12" s="121">
        <v>239970.23</v>
      </c>
      <c r="G12" s="76">
        <f t="shared" ref="G12:G18" si="3">D12-E12</f>
        <v>116459.57999999999</v>
      </c>
      <c r="H12" s="63" t="s">
        <v>283</v>
      </c>
    </row>
    <row r="13" spans="1:8">
      <c r="A13" s="30" t="s">
        <v>112</v>
      </c>
      <c r="B13" s="121">
        <v>10141950.5</v>
      </c>
      <c r="C13" s="121">
        <v>3260525</v>
      </c>
      <c r="D13" s="76">
        <f t="shared" si="2"/>
        <v>13402475.5</v>
      </c>
      <c r="E13" s="121">
        <v>7855314.75</v>
      </c>
      <c r="F13" s="121">
        <v>7855314.75</v>
      </c>
      <c r="G13" s="76">
        <f t="shared" si="3"/>
        <v>5547160.75</v>
      </c>
      <c r="H13" s="63" t="s">
        <v>284</v>
      </c>
    </row>
    <row r="14" spans="1:8">
      <c r="A14" s="30" t="s">
        <v>113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285</v>
      </c>
    </row>
    <row r="15" spans="1:8">
      <c r="A15" s="30" t="s">
        <v>114</v>
      </c>
      <c r="B15" s="121">
        <v>18241414.890000001</v>
      </c>
      <c r="C15" s="121">
        <v>-2530792.7799999998</v>
      </c>
      <c r="D15" s="76">
        <f t="shared" si="2"/>
        <v>15710622.110000001</v>
      </c>
      <c r="E15" s="121">
        <v>12316798.75</v>
      </c>
      <c r="F15" s="121">
        <v>12297626.27</v>
      </c>
      <c r="G15" s="76">
        <f t="shared" si="3"/>
        <v>3393823.3600000013</v>
      </c>
      <c r="H15" s="63" t="s">
        <v>286</v>
      </c>
    </row>
    <row r="16" spans="1:8">
      <c r="A16" s="30" t="s">
        <v>115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287</v>
      </c>
    </row>
    <row r="17" spans="1:8">
      <c r="A17" s="30" t="s">
        <v>116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288</v>
      </c>
    </row>
    <row r="18" spans="1:8">
      <c r="A18" s="30" t="s">
        <v>117</v>
      </c>
      <c r="B18" s="121">
        <v>25186797.579999998</v>
      </c>
      <c r="C18" s="121">
        <v>5110927.25</v>
      </c>
      <c r="D18" s="76">
        <f t="shared" si="2"/>
        <v>30297724.829999998</v>
      </c>
      <c r="E18" s="121">
        <v>21949347.870000001</v>
      </c>
      <c r="F18" s="121">
        <v>21949347.870000001</v>
      </c>
      <c r="G18" s="76">
        <f t="shared" si="3"/>
        <v>8348376.9599999972</v>
      </c>
      <c r="H18" s="63" t="s">
        <v>289</v>
      </c>
    </row>
    <row r="19" spans="1:8">
      <c r="A19" s="26" t="s">
        <v>118</v>
      </c>
      <c r="B19" s="76">
        <f>SUM(B20:B26)</f>
        <v>41778876.530000001</v>
      </c>
      <c r="C19" s="76">
        <f t="shared" ref="C19:G19" si="4">SUM(C20:C26)</f>
        <v>18847448.870000001</v>
      </c>
      <c r="D19" s="76">
        <f t="shared" si="4"/>
        <v>60626325.399999999</v>
      </c>
      <c r="E19" s="76">
        <f t="shared" si="4"/>
        <v>48662022.539999999</v>
      </c>
      <c r="F19" s="76">
        <f t="shared" si="4"/>
        <v>45245324.129999995</v>
      </c>
      <c r="G19" s="76">
        <f t="shared" si="4"/>
        <v>11964302.859999999</v>
      </c>
    </row>
    <row r="20" spans="1:8">
      <c r="A20" s="30" t="s">
        <v>119</v>
      </c>
      <c r="B20" s="121">
        <v>0</v>
      </c>
      <c r="C20" s="121">
        <v>67928.81</v>
      </c>
      <c r="D20" s="76">
        <f t="shared" ref="D20:D26" si="5">B20+C20</f>
        <v>67928.81</v>
      </c>
      <c r="E20" s="121">
        <v>67928.81</v>
      </c>
      <c r="F20" s="121">
        <v>67928.81</v>
      </c>
      <c r="G20" s="76">
        <f t="shared" ref="G20:G26" si="6">D20-E20</f>
        <v>0</v>
      </c>
      <c r="H20" s="64" t="s">
        <v>290</v>
      </c>
    </row>
    <row r="21" spans="1:8">
      <c r="A21" s="30" t="s">
        <v>120</v>
      </c>
      <c r="B21" s="121">
        <v>29850896.530000001</v>
      </c>
      <c r="C21" s="121">
        <v>6540281.0199999996</v>
      </c>
      <c r="D21" s="76">
        <f t="shared" si="5"/>
        <v>36391177.549999997</v>
      </c>
      <c r="E21" s="121">
        <v>27403799.43</v>
      </c>
      <c r="F21" s="121">
        <v>24103101.02</v>
      </c>
      <c r="G21" s="76">
        <f t="shared" si="6"/>
        <v>8987378.1199999973</v>
      </c>
      <c r="H21" s="64" t="s">
        <v>291</v>
      </c>
    </row>
    <row r="22" spans="1:8">
      <c r="A22" s="30" t="s">
        <v>121</v>
      </c>
      <c r="B22" s="121">
        <v>416724.57</v>
      </c>
      <c r="C22" s="121">
        <v>0</v>
      </c>
      <c r="D22" s="76">
        <f t="shared" si="5"/>
        <v>416724.57</v>
      </c>
      <c r="E22" s="121">
        <v>101434.08</v>
      </c>
      <c r="F22" s="121">
        <v>101434.08</v>
      </c>
      <c r="G22" s="76">
        <f t="shared" si="6"/>
        <v>315290.49</v>
      </c>
      <c r="H22" s="64" t="s">
        <v>292</v>
      </c>
    </row>
    <row r="23" spans="1:8">
      <c r="A23" s="30" t="s">
        <v>122</v>
      </c>
      <c r="B23" s="121">
        <v>4903887.01</v>
      </c>
      <c r="C23" s="121">
        <v>540283.07999999996</v>
      </c>
      <c r="D23" s="76">
        <f t="shared" si="5"/>
        <v>5444170.0899999999</v>
      </c>
      <c r="E23" s="121">
        <v>3696002.83</v>
      </c>
      <c r="F23" s="121">
        <v>3696002.83</v>
      </c>
      <c r="G23" s="76">
        <f t="shared" si="6"/>
        <v>1748167.2599999998</v>
      </c>
      <c r="H23" s="64" t="s">
        <v>293</v>
      </c>
    </row>
    <row r="24" spans="1:8">
      <c r="A24" s="30" t="s">
        <v>123</v>
      </c>
      <c r="B24" s="121">
        <v>2258871.35</v>
      </c>
      <c r="C24" s="121">
        <v>-84393.35</v>
      </c>
      <c r="D24" s="76">
        <f t="shared" si="5"/>
        <v>2174478</v>
      </c>
      <c r="E24" s="121">
        <v>1613997.78</v>
      </c>
      <c r="F24" s="121">
        <v>1613997.78</v>
      </c>
      <c r="G24" s="76">
        <f t="shared" si="6"/>
        <v>560480.22</v>
      </c>
      <c r="H24" s="64" t="s">
        <v>294</v>
      </c>
    </row>
    <row r="25" spans="1:8">
      <c r="A25" s="30" t="s">
        <v>124</v>
      </c>
      <c r="B25" s="121">
        <v>4348497.07</v>
      </c>
      <c r="C25" s="121">
        <v>11783349.310000001</v>
      </c>
      <c r="D25" s="76">
        <f t="shared" si="5"/>
        <v>16131846.380000001</v>
      </c>
      <c r="E25" s="121">
        <v>15778859.609999999</v>
      </c>
      <c r="F25" s="121">
        <v>15662859.609999999</v>
      </c>
      <c r="G25" s="76">
        <f t="shared" si="6"/>
        <v>352986.77000000142</v>
      </c>
      <c r="H25" s="64" t="s">
        <v>295</v>
      </c>
    </row>
    <row r="26" spans="1:8">
      <c r="A26" s="30" t="s">
        <v>125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296</v>
      </c>
    </row>
    <row r="27" spans="1:8">
      <c r="A27" s="26" t="s">
        <v>126</v>
      </c>
      <c r="B27" s="76">
        <f>SUM(B28:B36)</f>
        <v>4790209.4899999993</v>
      </c>
      <c r="C27" s="76">
        <f t="shared" ref="C27:G27" si="7">SUM(C28:C36)</f>
        <v>2251016.9799999995</v>
      </c>
      <c r="D27" s="76">
        <f t="shared" si="7"/>
        <v>7041226.4699999997</v>
      </c>
      <c r="E27" s="76">
        <f t="shared" si="7"/>
        <v>5116441.3199999994</v>
      </c>
      <c r="F27" s="76">
        <f t="shared" si="7"/>
        <v>5116441.3199999994</v>
      </c>
      <c r="G27" s="76">
        <f t="shared" si="7"/>
        <v>1924785.1499999997</v>
      </c>
    </row>
    <row r="28" spans="1:8">
      <c r="A28" s="32" t="s">
        <v>127</v>
      </c>
      <c r="B28" s="121">
        <v>1636648.35</v>
      </c>
      <c r="C28" s="121">
        <v>-242580.87</v>
      </c>
      <c r="D28" s="76">
        <f t="shared" ref="D28:D36" si="8">B28+C28</f>
        <v>1394067.48</v>
      </c>
      <c r="E28" s="121">
        <v>725619.81</v>
      </c>
      <c r="F28" s="121">
        <v>725619.81</v>
      </c>
      <c r="G28" s="76">
        <f t="shared" ref="G28:G36" si="9">D28-E28</f>
        <v>668447.66999999993</v>
      </c>
      <c r="H28" s="65" t="s">
        <v>297</v>
      </c>
    </row>
    <row r="29" spans="1:8">
      <c r="A29" s="30" t="s">
        <v>128</v>
      </c>
      <c r="B29" s="121">
        <v>2657631.34</v>
      </c>
      <c r="C29" s="121">
        <v>2185538.84</v>
      </c>
      <c r="D29" s="76">
        <f t="shared" si="8"/>
        <v>4843170.18</v>
      </c>
      <c r="E29" s="121">
        <v>3773022.63</v>
      </c>
      <c r="F29" s="121">
        <v>3773022.63</v>
      </c>
      <c r="G29" s="76">
        <f t="shared" si="9"/>
        <v>1070147.5499999998</v>
      </c>
      <c r="H29" s="65" t="s">
        <v>298</v>
      </c>
    </row>
    <row r="30" spans="1:8">
      <c r="A30" s="30" t="s">
        <v>129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299</v>
      </c>
    </row>
    <row r="31" spans="1:8">
      <c r="A31" s="30" t="s">
        <v>130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300</v>
      </c>
    </row>
    <row r="32" spans="1:8">
      <c r="A32" s="30" t="s">
        <v>131</v>
      </c>
      <c r="B32" s="121">
        <v>0</v>
      </c>
      <c r="C32" s="121">
        <v>308059.01</v>
      </c>
      <c r="D32" s="76">
        <f t="shared" si="8"/>
        <v>308059.01</v>
      </c>
      <c r="E32" s="121">
        <v>308059.01</v>
      </c>
      <c r="F32" s="121">
        <v>308059.01</v>
      </c>
      <c r="G32" s="76">
        <f t="shared" si="9"/>
        <v>0</v>
      </c>
      <c r="H32" s="65" t="s">
        <v>301</v>
      </c>
    </row>
    <row r="33" spans="1:8">
      <c r="A33" s="30" t="s">
        <v>132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302</v>
      </c>
    </row>
    <row r="34" spans="1:8">
      <c r="A34" s="30" t="s">
        <v>133</v>
      </c>
      <c r="B34" s="121">
        <v>495929.8</v>
      </c>
      <c r="C34" s="121">
        <v>0</v>
      </c>
      <c r="D34" s="76">
        <f t="shared" si="8"/>
        <v>495929.8</v>
      </c>
      <c r="E34" s="121">
        <v>309739.87</v>
      </c>
      <c r="F34" s="121">
        <v>309739.87</v>
      </c>
      <c r="G34" s="76">
        <f t="shared" si="9"/>
        <v>186189.93</v>
      </c>
      <c r="H34" s="65" t="s">
        <v>303</v>
      </c>
    </row>
    <row r="35" spans="1:8">
      <c r="A35" s="30" t="s">
        <v>134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304</v>
      </c>
    </row>
    <row r="36" spans="1:8">
      <c r="A36" s="30" t="s">
        <v>135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305</v>
      </c>
    </row>
    <row r="37" spans="1:8" ht="30">
      <c r="A37" s="31" t="s">
        <v>136</v>
      </c>
      <c r="B37" s="76">
        <f>SUM(B38:B41)</f>
        <v>11500000</v>
      </c>
      <c r="C37" s="76">
        <f t="shared" ref="C37:G37" si="10">SUM(C38:C41)</f>
        <v>0</v>
      </c>
      <c r="D37" s="76">
        <f t="shared" si="10"/>
        <v>11500000</v>
      </c>
      <c r="E37" s="76">
        <f t="shared" si="10"/>
        <v>8926875</v>
      </c>
      <c r="F37" s="76">
        <f t="shared" si="10"/>
        <v>8926875</v>
      </c>
      <c r="G37" s="76">
        <f t="shared" si="10"/>
        <v>2573125</v>
      </c>
    </row>
    <row r="38" spans="1:8" ht="30">
      <c r="A38" s="32" t="s">
        <v>137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306</v>
      </c>
    </row>
    <row r="39" spans="1:8" ht="30">
      <c r="A39" s="32" t="s">
        <v>138</v>
      </c>
      <c r="B39" s="121">
        <v>11500000</v>
      </c>
      <c r="C39" s="121">
        <v>0</v>
      </c>
      <c r="D39" s="76">
        <f t="shared" si="11"/>
        <v>11500000</v>
      </c>
      <c r="E39" s="121">
        <v>8926875</v>
      </c>
      <c r="F39" s="121">
        <v>8926875</v>
      </c>
      <c r="G39" s="76">
        <f t="shared" si="12"/>
        <v>2573125</v>
      </c>
      <c r="H39" s="66" t="s">
        <v>307</v>
      </c>
    </row>
    <row r="40" spans="1:8">
      <c r="A40" s="32" t="s">
        <v>139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308</v>
      </c>
    </row>
    <row r="41" spans="1:8">
      <c r="A41" s="32" t="s">
        <v>140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309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141</v>
      </c>
      <c r="B43" s="77">
        <f>B44+B53+B61+B71</f>
        <v>76874748</v>
      </c>
      <c r="C43" s="77">
        <f t="shared" ref="C43:G43" si="13">C44+C53+C61+C71</f>
        <v>89975638.320000008</v>
      </c>
      <c r="D43" s="77">
        <f t="shared" si="13"/>
        <v>166850386.31999999</v>
      </c>
      <c r="E43" s="77">
        <f t="shared" si="13"/>
        <v>109915274.91999999</v>
      </c>
      <c r="F43" s="77">
        <f t="shared" si="13"/>
        <v>106025098.17999998</v>
      </c>
      <c r="G43" s="77">
        <f t="shared" si="13"/>
        <v>56935111.399999999</v>
      </c>
    </row>
    <row r="44" spans="1:8">
      <c r="A44" s="26" t="s">
        <v>142</v>
      </c>
      <c r="B44" s="76">
        <f>SUM(B45:B52)</f>
        <v>30813269.370000001</v>
      </c>
      <c r="C44" s="76">
        <f t="shared" ref="C44:G44" si="14">SUM(C45:C52)</f>
        <v>-666145.10000000009</v>
      </c>
      <c r="D44" s="76">
        <f t="shared" si="14"/>
        <v>30147124.27</v>
      </c>
      <c r="E44" s="76">
        <f t="shared" si="14"/>
        <v>18665574.899999999</v>
      </c>
      <c r="F44" s="76">
        <f t="shared" si="14"/>
        <v>17679574.899999999</v>
      </c>
      <c r="G44" s="76">
        <f t="shared" si="14"/>
        <v>11481549.369999999</v>
      </c>
    </row>
    <row r="45" spans="1:8">
      <c r="A45" s="32" t="s">
        <v>110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310</v>
      </c>
    </row>
    <row r="46" spans="1:8">
      <c r="A46" s="32" t="s">
        <v>111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311</v>
      </c>
    </row>
    <row r="47" spans="1:8">
      <c r="A47" s="32" t="s">
        <v>112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312</v>
      </c>
    </row>
    <row r="48" spans="1:8">
      <c r="A48" s="32" t="s">
        <v>113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313</v>
      </c>
    </row>
    <row r="49" spans="1:8">
      <c r="A49" s="32" t="s">
        <v>114</v>
      </c>
      <c r="B49" s="121">
        <v>2457738.89</v>
      </c>
      <c r="C49" s="121">
        <v>-392938.89</v>
      </c>
      <c r="D49" s="76">
        <f t="shared" si="15"/>
        <v>2064800</v>
      </c>
      <c r="E49" s="121">
        <v>2064800</v>
      </c>
      <c r="F49" s="121">
        <v>2064800</v>
      </c>
      <c r="G49" s="76">
        <f t="shared" si="16"/>
        <v>0</v>
      </c>
      <c r="H49" s="67" t="s">
        <v>314</v>
      </c>
    </row>
    <row r="50" spans="1:8">
      <c r="A50" s="32" t="s">
        <v>115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315</v>
      </c>
    </row>
    <row r="51" spans="1:8">
      <c r="A51" s="32" t="s">
        <v>116</v>
      </c>
      <c r="B51" s="121">
        <v>28355530.48</v>
      </c>
      <c r="C51" s="121">
        <v>-273206.21000000002</v>
      </c>
      <c r="D51" s="76">
        <f t="shared" si="15"/>
        <v>28082324.27</v>
      </c>
      <c r="E51" s="121">
        <v>16600774.9</v>
      </c>
      <c r="F51" s="121">
        <v>15614774.9</v>
      </c>
      <c r="G51" s="76">
        <f t="shared" si="16"/>
        <v>11481549.369999999</v>
      </c>
      <c r="H51" s="67" t="s">
        <v>316</v>
      </c>
    </row>
    <row r="52" spans="1:8">
      <c r="A52" s="32" t="s">
        <v>117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317</v>
      </c>
    </row>
    <row r="53" spans="1:8">
      <c r="A53" s="26" t="s">
        <v>118</v>
      </c>
      <c r="B53" s="76">
        <f>SUM(B54:B60)</f>
        <v>46061478.630000003</v>
      </c>
      <c r="C53" s="76">
        <f t="shared" ref="C53:G53" si="17">SUM(C54:C60)</f>
        <v>87406940.030000001</v>
      </c>
      <c r="D53" s="76">
        <f t="shared" si="17"/>
        <v>133468418.66000001</v>
      </c>
      <c r="E53" s="76">
        <f t="shared" si="17"/>
        <v>89626604.890000001</v>
      </c>
      <c r="F53" s="76">
        <f t="shared" si="17"/>
        <v>86722428.149999991</v>
      </c>
      <c r="G53" s="76">
        <f t="shared" si="17"/>
        <v>43841813.770000003</v>
      </c>
    </row>
    <row r="54" spans="1:8">
      <c r="A54" s="32" t="s">
        <v>119</v>
      </c>
      <c r="B54" s="121">
        <v>0</v>
      </c>
      <c r="C54" s="121">
        <v>8739510.7300000004</v>
      </c>
      <c r="D54" s="76">
        <f t="shared" ref="D54:D60" si="18">B54+C54</f>
        <v>8739510.7300000004</v>
      </c>
      <c r="E54" s="121">
        <v>4065164.71</v>
      </c>
      <c r="F54" s="121">
        <v>4065164.71</v>
      </c>
      <c r="G54" s="76">
        <f t="shared" ref="G54:G60" si="19">D54-E54</f>
        <v>4674346.0200000005</v>
      </c>
      <c r="H54" s="68" t="s">
        <v>318</v>
      </c>
    </row>
    <row r="55" spans="1:8">
      <c r="A55" s="32" t="s">
        <v>120</v>
      </c>
      <c r="B55" s="121">
        <v>45686478.630000003</v>
      </c>
      <c r="C55" s="121">
        <v>65171835.740000002</v>
      </c>
      <c r="D55" s="76">
        <f t="shared" si="18"/>
        <v>110858314.37</v>
      </c>
      <c r="E55" s="121">
        <v>80713979.090000004</v>
      </c>
      <c r="F55" s="121">
        <v>77809802.349999994</v>
      </c>
      <c r="G55" s="76">
        <f t="shared" si="19"/>
        <v>30144335.280000001</v>
      </c>
      <c r="H55" s="68" t="s">
        <v>319</v>
      </c>
    </row>
    <row r="56" spans="1:8">
      <c r="A56" s="32" t="s">
        <v>121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320</v>
      </c>
    </row>
    <row r="57" spans="1:8">
      <c r="A57" s="24" t="s">
        <v>122</v>
      </c>
      <c r="B57" s="121">
        <v>375000</v>
      </c>
      <c r="C57" s="121">
        <v>13495593.560000001</v>
      </c>
      <c r="D57" s="76">
        <f t="shared" si="18"/>
        <v>13870593.560000001</v>
      </c>
      <c r="E57" s="121">
        <v>4847461.09</v>
      </c>
      <c r="F57" s="121">
        <v>4847461.09</v>
      </c>
      <c r="G57" s="76">
        <f t="shared" si="19"/>
        <v>9023132.4700000007</v>
      </c>
      <c r="H57" s="68" t="s">
        <v>321</v>
      </c>
    </row>
    <row r="58" spans="1:8">
      <c r="A58" s="32" t="s">
        <v>123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322</v>
      </c>
    </row>
    <row r="59" spans="1:8">
      <c r="A59" s="32" t="s">
        <v>124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323</v>
      </c>
    </row>
    <row r="60" spans="1:8">
      <c r="A60" s="32" t="s">
        <v>125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324</v>
      </c>
    </row>
    <row r="61" spans="1:8">
      <c r="A61" s="26" t="s">
        <v>126</v>
      </c>
      <c r="B61" s="76">
        <f>SUM(B62:B70)</f>
        <v>0</v>
      </c>
      <c r="C61" s="76">
        <f t="shared" ref="C61:G61" si="20">SUM(C62:C70)</f>
        <v>3234843.39</v>
      </c>
      <c r="D61" s="76">
        <f t="shared" si="20"/>
        <v>3234843.39</v>
      </c>
      <c r="E61" s="76">
        <f t="shared" si="20"/>
        <v>1623095.13</v>
      </c>
      <c r="F61" s="76">
        <f t="shared" si="20"/>
        <v>1623095.13</v>
      </c>
      <c r="G61" s="76">
        <f t="shared" si="20"/>
        <v>1611748.2600000002</v>
      </c>
    </row>
    <row r="62" spans="1:8">
      <c r="A62" s="32" t="s">
        <v>127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325</v>
      </c>
    </row>
    <row r="63" spans="1:8">
      <c r="A63" s="32" t="s">
        <v>128</v>
      </c>
      <c r="B63" s="121">
        <v>0</v>
      </c>
      <c r="C63" s="121">
        <v>930000</v>
      </c>
      <c r="D63" s="76">
        <f t="shared" si="21"/>
        <v>930000</v>
      </c>
      <c r="E63" s="121">
        <v>630000</v>
      </c>
      <c r="F63" s="121">
        <v>630000</v>
      </c>
      <c r="G63" s="76">
        <f t="shared" si="22"/>
        <v>300000</v>
      </c>
      <c r="H63" s="69" t="s">
        <v>326</v>
      </c>
    </row>
    <row r="64" spans="1:8">
      <c r="A64" s="32" t="s">
        <v>129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327</v>
      </c>
    </row>
    <row r="65" spans="1:8">
      <c r="A65" s="32" t="s">
        <v>130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328</v>
      </c>
    </row>
    <row r="66" spans="1:8">
      <c r="A66" s="32" t="s">
        <v>131</v>
      </c>
      <c r="B66" s="121">
        <v>0</v>
      </c>
      <c r="C66" s="121">
        <v>2304843.39</v>
      </c>
      <c r="D66" s="76">
        <f t="shared" si="21"/>
        <v>2304843.39</v>
      </c>
      <c r="E66" s="121">
        <v>993095.13</v>
      </c>
      <c r="F66" s="121">
        <v>993095.13</v>
      </c>
      <c r="G66" s="76">
        <f t="shared" si="22"/>
        <v>1311748.2600000002</v>
      </c>
      <c r="H66" s="69" t="s">
        <v>329</v>
      </c>
    </row>
    <row r="67" spans="1:8">
      <c r="A67" s="32" t="s">
        <v>132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330</v>
      </c>
    </row>
    <row r="68" spans="1:8">
      <c r="A68" s="32" t="s">
        <v>133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331</v>
      </c>
    </row>
    <row r="69" spans="1:8">
      <c r="A69" s="32" t="s">
        <v>134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332</v>
      </c>
    </row>
    <row r="70" spans="1:8">
      <c r="A70" s="32" t="s">
        <v>135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333</v>
      </c>
    </row>
    <row r="71" spans="1:8">
      <c r="A71" s="31" t="s">
        <v>143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137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334</v>
      </c>
    </row>
    <row r="73" spans="1:8" ht="30">
      <c r="A73" s="32" t="s">
        <v>138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335</v>
      </c>
    </row>
    <row r="74" spans="1:8">
      <c r="A74" s="32" t="s">
        <v>139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336</v>
      </c>
    </row>
    <row r="75" spans="1:8">
      <c r="A75" s="32" t="s">
        <v>140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337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196192841.25999999</v>
      </c>
      <c r="C77" s="77">
        <f t="shared" ref="C77:G77" si="26">C9+C43</f>
        <v>120380515.05000001</v>
      </c>
      <c r="D77" s="77">
        <f t="shared" si="26"/>
        <v>316573356.31</v>
      </c>
      <c r="E77" s="77">
        <f t="shared" si="26"/>
        <v>221174026.11999997</v>
      </c>
      <c r="F77" s="77">
        <f t="shared" si="26"/>
        <v>213847978.48999995</v>
      </c>
      <c r="G77" s="77">
        <f t="shared" si="26"/>
        <v>95399330.189999998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144</v>
      </c>
      <c r="B1" s="92"/>
      <c r="C1" s="92"/>
      <c r="D1" s="92"/>
      <c r="E1" s="92"/>
      <c r="F1" s="92"/>
      <c r="G1" s="92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145</v>
      </c>
      <c r="B4" s="113"/>
      <c r="C4" s="113"/>
      <c r="D4" s="113"/>
      <c r="E4" s="113"/>
      <c r="F4" s="113"/>
      <c r="G4" s="114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146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147</v>
      </c>
      <c r="B9" s="71">
        <f>B10+B11+B12+B15+B16+B19</f>
        <v>78901015.840000004</v>
      </c>
      <c r="C9" s="71">
        <f t="shared" ref="C9:G9" si="0">C10+C11+C12+C15+C16+C19</f>
        <v>-2651747.14</v>
      </c>
      <c r="D9" s="71">
        <f t="shared" si="0"/>
        <v>76249268.700000003</v>
      </c>
      <c r="E9" s="71">
        <f t="shared" si="0"/>
        <v>51282461.770000003</v>
      </c>
      <c r="F9" s="71">
        <f t="shared" si="0"/>
        <v>51282461.770000003</v>
      </c>
      <c r="G9" s="71">
        <f t="shared" si="0"/>
        <v>24966806.93</v>
      </c>
    </row>
    <row r="10" spans="1:7">
      <c r="A10" s="37" t="s">
        <v>148</v>
      </c>
      <c r="B10" s="122">
        <v>78901015.840000004</v>
      </c>
      <c r="C10" s="122">
        <v>-2651747.14</v>
      </c>
      <c r="D10" s="72">
        <f>B10+C10</f>
        <v>76249268.700000003</v>
      </c>
      <c r="E10" s="122">
        <v>51282461.770000003</v>
      </c>
      <c r="F10" s="122">
        <v>51282461.770000003</v>
      </c>
      <c r="G10" s="72">
        <f>D10-E10</f>
        <v>24966806.93</v>
      </c>
    </row>
    <row r="11" spans="1:7">
      <c r="A11" s="37" t="s">
        <v>149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150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151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152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153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154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155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156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157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158</v>
      </c>
      <c r="B21" s="71">
        <f>B22+B23+B24+B27+B28+B31</f>
        <v>29229776.809999999</v>
      </c>
      <c r="C21" s="71">
        <f t="shared" ref="C21:G21" si="3">C22+C23+C24+C27+C28+C31</f>
        <v>-1597068.75</v>
      </c>
      <c r="D21" s="71">
        <f t="shared" si="3"/>
        <v>27632708.059999999</v>
      </c>
      <c r="E21" s="71">
        <f t="shared" si="3"/>
        <v>15780505.470000001</v>
      </c>
      <c r="F21" s="71">
        <f t="shared" si="3"/>
        <v>15780505.470000001</v>
      </c>
      <c r="G21" s="71">
        <f t="shared" si="3"/>
        <v>11852202.589999998</v>
      </c>
    </row>
    <row r="22" spans="1:7">
      <c r="A22" s="37" t="s">
        <v>148</v>
      </c>
      <c r="B22" s="122">
        <v>29229776.809999999</v>
      </c>
      <c r="C22" s="122">
        <v>-1597068.75</v>
      </c>
      <c r="D22" s="72">
        <f>B22+C22</f>
        <v>27632708.059999999</v>
      </c>
      <c r="E22" s="122">
        <v>15780505.470000001</v>
      </c>
      <c r="F22" s="122">
        <v>15780505.470000001</v>
      </c>
      <c r="G22" s="72">
        <f>D22-E22</f>
        <v>11852202.589999998</v>
      </c>
    </row>
    <row r="23" spans="1:7">
      <c r="A23" s="37" t="s">
        <v>149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150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151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152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153</v>
      </c>
      <c r="B27" s="72"/>
      <c r="C27" s="72"/>
      <c r="D27" s="72"/>
      <c r="E27" s="72"/>
      <c r="F27" s="72"/>
      <c r="G27" s="72"/>
    </row>
    <row r="28" spans="1:7" ht="30">
      <c r="A28" s="41" t="s">
        <v>154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155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156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157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159</v>
      </c>
      <c r="B33" s="71">
        <f>B9+B21</f>
        <v>108130792.65000001</v>
      </c>
      <c r="C33" s="71">
        <f t="shared" ref="C33:G33" si="6">C9+C21</f>
        <v>-4248815.8900000006</v>
      </c>
      <c r="D33" s="71">
        <f t="shared" si="6"/>
        <v>103881976.76000001</v>
      </c>
      <c r="E33" s="71">
        <f t="shared" si="6"/>
        <v>67062967.240000002</v>
      </c>
      <c r="F33" s="71">
        <f t="shared" si="6"/>
        <v>67062967.240000002</v>
      </c>
      <c r="G33" s="71">
        <f t="shared" si="6"/>
        <v>36819009.519999996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Bren</cp:lastModifiedBy>
  <cp:lastPrinted>2018-12-04T18:00:32Z</cp:lastPrinted>
  <dcterms:created xsi:type="dcterms:W3CDTF">2018-11-21T18:09:30Z</dcterms:created>
  <dcterms:modified xsi:type="dcterms:W3CDTF">2021-10-20T19:11:35Z</dcterms:modified>
</cp:coreProperties>
</file>